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haela\Desktop\"/>
    </mc:Choice>
  </mc:AlternateContent>
  <bookViews>
    <workbookView xWindow="0" yWindow="0" windowWidth="21540" windowHeight="799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08" i="2" l="1"/>
  <c r="L1108" i="2"/>
  <c r="L1052" i="2" s="1"/>
  <c r="M1052" i="2"/>
  <c r="L6" i="2"/>
  <c r="M1109" i="2" l="1"/>
  <c r="A1123" i="2" l="1"/>
  <c r="B1123" i="2"/>
  <c r="K8" i="2" l="1"/>
  <c r="E274" i="1" l="1"/>
  <c r="E266" i="1"/>
  <c r="D447" i="1"/>
  <c r="C447" i="1"/>
  <c r="K1272" i="2"/>
  <c r="L1272" i="2"/>
  <c r="L1243" i="2"/>
  <c r="K1243" i="2"/>
  <c r="M1251" i="2"/>
  <c r="M1250" i="2" s="1"/>
  <c r="D1251" i="2"/>
  <c r="C1251" i="2"/>
  <c r="B1251" i="2"/>
  <c r="A1251" i="2"/>
  <c r="L1250" i="2"/>
  <c r="K1250" i="2"/>
  <c r="D1250" i="2"/>
  <c r="C1250" i="2"/>
  <c r="B1250" i="2"/>
  <c r="A1250" i="2"/>
  <c r="M1249" i="2"/>
  <c r="M1248" i="2" s="1"/>
  <c r="D1249" i="2"/>
  <c r="C1249" i="2"/>
  <c r="B1249" i="2"/>
  <c r="A1249" i="2"/>
  <c r="L1248" i="2"/>
  <c r="K1248" i="2"/>
  <c r="D1248" i="2"/>
  <c r="C1248" i="2"/>
  <c r="B1248" i="2"/>
  <c r="A1248" i="2"/>
  <c r="M1247" i="2"/>
  <c r="M1246" i="2" s="1"/>
  <c r="D1247" i="2"/>
  <c r="C1247" i="2"/>
  <c r="B1247" i="2"/>
  <c r="A1247" i="2"/>
  <c r="L1246" i="2"/>
  <c r="K1246" i="2"/>
  <c r="D1246" i="2"/>
  <c r="C1246" i="2"/>
  <c r="B1246" i="2"/>
  <c r="A1246" i="2"/>
  <c r="B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89" i="2" l="1"/>
  <c r="D463" i="1"/>
  <c r="C463" i="1"/>
  <c r="L1289" i="2"/>
  <c r="K1245" i="2"/>
  <c r="K1244" i="2" s="1"/>
  <c r="M122" i="2"/>
  <c r="M121" i="2" s="1"/>
  <c r="M120" i="2" s="1"/>
  <c r="M118" i="2" s="1"/>
  <c r="L1245" i="2"/>
  <c r="L1244" i="2" s="1"/>
  <c r="L1242" i="2" s="1"/>
  <c r="M1245" i="2"/>
  <c r="M1243" i="2"/>
  <c r="M119" i="2"/>
  <c r="K118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M27" i="2"/>
  <c r="M28" i="2"/>
  <c r="M29" i="2"/>
  <c r="M30" i="2"/>
  <c r="M31" i="2"/>
  <c r="K34" i="2"/>
  <c r="L34" i="2"/>
  <c r="K37" i="2"/>
  <c r="K36" i="2" s="1"/>
  <c r="K35" i="2" s="1"/>
  <c r="K33" i="2" s="1"/>
  <c r="L33" i="2"/>
  <c r="M38" i="2"/>
  <c r="M39" i="2"/>
  <c r="K42" i="2"/>
  <c r="L42" i="2"/>
  <c r="M46" i="2"/>
  <c r="M47" i="2"/>
  <c r="M48" i="2"/>
  <c r="M50" i="2"/>
  <c r="M51" i="2"/>
  <c r="M52" i="2"/>
  <c r="M53" i="2"/>
  <c r="M54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8" i="2"/>
  <c r="L578" i="2"/>
  <c r="K579" i="2"/>
  <c r="L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L1124" i="2"/>
  <c r="M1125" i="2"/>
  <c r="M1124" i="2" s="1"/>
  <c r="K1126" i="2"/>
  <c r="L1126" i="2"/>
  <c r="M1127" i="2"/>
  <c r="M1126" i="2" s="1"/>
  <c r="K1130" i="2"/>
  <c r="L1130" i="2"/>
  <c r="K1133" i="2"/>
  <c r="L1133" i="2"/>
  <c r="M1134" i="2"/>
  <c r="M1133" i="2" s="1"/>
  <c r="K1135" i="2"/>
  <c r="L1135" i="2"/>
  <c r="M1136" i="2"/>
  <c r="M1135" i="2" s="1"/>
  <c r="K1137" i="2"/>
  <c r="L1137" i="2"/>
  <c r="M1138" i="2"/>
  <c r="M1137" i="2" s="1"/>
  <c r="K1140" i="2"/>
  <c r="L1140" i="2"/>
  <c r="M1141" i="2"/>
  <c r="M1142" i="2"/>
  <c r="K1143" i="2"/>
  <c r="L1143" i="2"/>
  <c r="L1139" i="2" s="1"/>
  <c r="M1144" i="2"/>
  <c r="M1143" i="2" s="1"/>
  <c r="K1147" i="2"/>
  <c r="L1147" i="2"/>
  <c r="K1150" i="2"/>
  <c r="K1149" i="2" s="1"/>
  <c r="K1148" i="2" s="1"/>
  <c r="K1146" i="2" s="1"/>
  <c r="L1150" i="2"/>
  <c r="L1149" i="2" s="1"/>
  <c r="L1148" i="2" s="1"/>
  <c r="L1146" i="2" s="1"/>
  <c r="M1151" i="2"/>
  <c r="M1150" i="2" s="1"/>
  <c r="M1149" i="2" s="1"/>
  <c r="M1148" i="2" s="1"/>
  <c r="M1146" i="2" s="1"/>
  <c r="K1154" i="2"/>
  <c r="L1154" i="2"/>
  <c r="K1157" i="2"/>
  <c r="K1156" i="2" s="1"/>
  <c r="K1155" i="2" s="1"/>
  <c r="K1153" i="2" s="1"/>
  <c r="L1157" i="2"/>
  <c r="L1156" i="2" s="1"/>
  <c r="L1155" i="2" s="1"/>
  <c r="L1153" i="2" s="1"/>
  <c r="M1158" i="2"/>
  <c r="M1157" i="2" s="1"/>
  <c r="M1156" i="2" s="1"/>
  <c r="M1155" i="2" s="1"/>
  <c r="M1153" i="2" s="1"/>
  <c r="K1161" i="2"/>
  <c r="L1161" i="2"/>
  <c r="K1164" i="2"/>
  <c r="L1164" i="2"/>
  <c r="M1165" i="2"/>
  <c r="M1164" i="2" s="1"/>
  <c r="K1166" i="2"/>
  <c r="L1166" i="2"/>
  <c r="M1167" i="2"/>
  <c r="M1166" i="2" s="1"/>
  <c r="K1168" i="2"/>
  <c r="L1168" i="2"/>
  <c r="M1169" i="2"/>
  <c r="M1168" i="2" s="1"/>
  <c r="K1171" i="2"/>
  <c r="L1171" i="2"/>
  <c r="M1172" i="2"/>
  <c r="M1173" i="2"/>
  <c r="M1174" i="2"/>
  <c r="M1175" i="2"/>
  <c r="K1176" i="2"/>
  <c r="L1176" i="2"/>
  <c r="M1177" i="2"/>
  <c r="M1178" i="2"/>
  <c r="M1179" i="2"/>
  <c r="K1180" i="2"/>
  <c r="L1180" i="2"/>
  <c r="M1181" i="2"/>
  <c r="M1182" i="2"/>
  <c r="M1183" i="2"/>
  <c r="K1184" i="2"/>
  <c r="L1184" i="2"/>
  <c r="M1185" i="2"/>
  <c r="M1184" i="2" s="1"/>
  <c r="K1188" i="2"/>
  <c r="L1188" i="2"/>
  <c r="L1191" i="2"/>
  <c r="M1192" i="2"/>
  <c r="L1193" i="2"/>
  <c r="M1194" i="2"/>
  <c r="M1193" i="2" s="1"/>
  <c r="L1195" i="2"/>
  <c r="M1196" i="2"/>
  <c r="M1195" i="2" s="1"/>
  <c r="L1198" i="2"/>
  <c r="M1199" i="2"/>
  <c r="M1200" i="2"/>
  <c r="L1201" i="2"/>
  <c r="M1202" i="2"/>
  <c r="M1201" i="2" s="1"/>
  <c r="K1205" i="2"/>
  <c r="L1205" i="2"/>
  <c r="K1208" i="2"/>
  <c r="L1208" i="2"/>
  <c r="M1209" i="2"/>
  <c r="K1210" i="2"/>
  <c r="L1210" i="2"/>
  <c r="M1211" i="2"/>
  <c r="M1210" i="2" s="1"/>
  <c r="K1213" i="2"/>
  <c r="L1213" i="2"/>
  <c r="M1214" i="2"/>
  <c r="M1215" i="2"/>
  <c r="K1216" i="2"/>
  <c r="L1216" i="2"/>
  <c r="M1217" i="2"/>
  <c r="M1218" i="2"/>
  <c r="M1219" i="2"/>
  <c r="K1220" i="2"/>
  <c r="L1220" i="2"/>
  <c r="M1221" i="2"/>
  <c r="M1222" i="2"/>
  <c r="K1225" i="2"/>
  <c r="L1225" i="2"/>
  <c r="K1228" i="2"/>
  <c r="L1228" i="2"/>
  <c r="M1229" i="2"/>
  <c r="M1228" i="2" s="1"/>
  <c r="K1230" i="2"/>
  <c r="L1230" i="2"/>
  <c r="M1231" i="2"/>
  <c r="M1230" i="2" s="1"/>
  <c r="K1232" i="2"/>
  <c r="L1232" i="2"/>
  <c r="M1233" i="2"/>
  <c r="M1232" i="2" s="1"/>
  <c r="K1235" i="2"/>
  <c r="L1235" i="2"/>
  <c r="M1236" i="2"/>
  <c r="M1235" i="2" s="1"/>
  <c r="K1237" i="2"/>
  <c r="L1237" i="2"/>
  <c r="M1238" i="2"/>
  <c r="M1237" i="2" s="1"/>
  <c r="K1239" i="2"/>
  <c r="L1239" i="2"/>
  <c r="M1240" i="2"/>
  <c r="M1239" i="2" s="1"/>
  <c r="K1254" i="2"/>
  <c r="L1254" i="2"/>
  <c r="K1257" i="2"/>
  <c r="L1257" i="2"/>
  <c r="M1258" i="2"/>
  <c r="M1257" i="2" s="1"/>
  <c r="K1259" i="2"/>
  <c r="L1259" i="2"/>
  <c r="M1260" i="2"/>
  <c r="M1259" i="2" s="1"/>
  <c r="K1242" i="2" l="1"/>
  <c r="M1272" i="2"/>
  <c r="M1244" i="2"/>
  <c r="M1242" i="2" s="1"/>
  <c r="L1197" i="2"/>
  <c r="M175" i="2"/>
  <c r="L1234" i="2"/>
  <c r="M8" i="2"/>
  <c r="K798" i="2"/>
  <c r="M204" i="2"/>
  <c r="K20" i="2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80" i="2"/>
  <c r="K1234" i="2"/>
  <c r="L1163" i="2"/>
  <c r="K1139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6" i="2"/>
  <c r="K1255" i="2" s="1"/>
  <c r="K1253" i="2" s="1"/>
  <c r="L1227" i="2"/>
  <c r="L1226" i="2" s="1"/>
  <c r="L1224" i="2" s="1"/>
  <c r="M1216" i="2"/>
  <c r="K1207" i="2"/>
  <c r="M1273" i="2"/>
  <c r="K1163" i="2"/>
  <c r="M1163" i="2"/>
  <c r="K1132" i="2"/>
  <c r="M1140" i="2"/>
  <c r="M1139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7" i="2"/>
  <c r="M1161" i="2"/>
  <c r="L1020" i="2"/>
  <c r="M949" i="2"/>
  <c r="M913" i="2"/>
  <c r="M912" i="2" s="1"/>
  <c r="K839" i="2"/>
  <c r="K630" i="2"/>
  <c r="M617" i="2"/>
  <c r="M555" i="2"/>
  <c r="L251" i="2"/>
  <c r="M252" i="2"/>
  <c r="M152" i="2"/>
  <c r="K41" i="2"/>
  <c r="L1212" i="2"/>
  <c r="M1188" i="2"/>
  <c r="L1170" i="2"/>
  <c r="M1176" i="2"/>
  <c r="K1170" i="2"/>
  <c r="M1147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4" i="2"/>
  <c r="K1227" i="2"/>
  <c r="K1226" i="2" s="1"/>
  <c r="K1224" i="2" s="1"/>
  <c r="K1212" i="2"/>
  <c r="M1205" i="2"/>
  <c r="L1190" i="2"/>
  <c r="M1154" i="2"/>
  <c r="M1130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1" i="2"/>
  <c r="L1256" i="2"/>
  <c r="L1255" i="2" s="1"/>
  <c r="L1253" i="2" s="1"/>
  <c r="M1225" i="2"/>
  <c r="M1220" i="2"/>
  <c r="M1213" i="2"/>
  <c r="L1207" i="2"/>
  <c r="M1198" i="2"/>
  <c r="M1197" i="2" s="1"/>
  <c r="L1132" i="2"/>
  <c r="L1131" i="2" s="1"/>
  <c r="L1129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6" i="2"/>
  <c r="M1255" i="2" s="1"/>
  <c r="M1253" i="2" s="1"/>
  <c r="M1132" i="2"/>
  <c r="M1234" i="2"/>
  <c r="M1171" i="2"/>
  <c r="M999" i="2"/>
  <c r="M847" i="2"/>
  <c r="M579" i="2"/>
  <c r="M10" i="2"/>
  <c r="M169" i="2"/>
  <c r="M173" i="2"/>
  <c r="M1208" i="2"/>
  <c r="M1207" i="2" s="1"/>
  <c r="M1191" i="2"/>
  <c r="M1190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M87" i="2" s="1"/>
  <c r="M86" i="2" s="1"/>
  <c r="M83" i="2" s="1"/>
  <c r="L20" i="2"/>
  <c r="M45" i="2"/>
  <c r="M24" i="2"/>
  <c r="M1289" i="2" l="1"/>
  <c r="E463" i="1"/>
  <c r="K210" i="2"/>
  <c r="K203" i="2" s="1"/>
  <c r="L1189" i="2"/>
  <c r="L1187" i="2" s="1"/>
  <c r="M1111" i="2"/>
  <c r="M192" i="2"/>
  <c r="M191" i="2" s="1"/>
  <c r="M189" i="2" s="1"/>
  <c r="K1162" i="2"/>
  <c r="K1160" i="2" s="1"/>
  <c r="K1187" i="2"/>
  <c r="L1055" i="2"/>
  <c r="L1053" i="2" s="1"/>
  <c r="K1111" i="2"/>
  <c r="K1108" i="2" s="1"/>
  <c r="M798" i="2"/>
  <c r="K1131" i="2"/>
  <c r="K1129" i="2" s="1"/>
  <c r="L104" i="2"/>
  <c r="L5" i="2" s="1"/>
  <c r="K104" i="2"/>
  <c r="K5" i="2" s="1"/>
  <c r="M211" i="2"/>
  <c r="M1170" i="2"/>
  <c r="M1162" i="2" s="1"/>
  <c r="M1160" i="2" s="1"/>
  <c r="K1206" i="2"/>
  <c r="K1204" i="2" s="1"/>
  <c r="M23" i="2"/>
  <c r="M22" i="2" s="1"/>
  <c r="M20" i="2" s="1"/>
  <c r="M1226" i="2"/>
  <c r="M1224" i="2" s="1"/>
  <c r="K1055" i="2"/>
  <c r="K1053" i="2" s="1"/>
  <c r="K19" i="2"/>
  <c r="M44" i="2"/>
  <c r="M43" i="2" s="1"/>
  <c r="M41" i="2" s="1"/>
  <c r="M839" i="2"/>
  <c r="L1111" i="2"/>
  <c r="L1162" i="2"/>
  <c r="L1160" i="2" s="1"/>
  <c r="M1212" i="2"/>
  <c r="M1206" i="2" s="1"/>
  <c r="M1204" i="2" s="1"/>
  <c r="L926" i="2"/>
  <c r="M1076" i="2"/>
  <c r="M1075" i="2" s="1"/>
  <c r="M1073" i="2" s="1"/>
  <c r="M1061" i="2"/>
  <c r="M1055" i="2" s="1"/>
  <c r="M1053" i="2" s="1"/>
  <c r="L1206" i="2"/>
  <c r="L1204" i="2" s="1"/>
  <c r="L583" i="2"/>
  <c r="L576" i="2" s="1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9" i="2"/>
  <c r="M1187" i="2" s="1"/>
  <c r="M1131" i="2"/>
  <c r="M1129" i="2" s="1"/>
  <c r="M630" i="2"/>
  <c r="K1052" i="2" l="1"/>
  <c r="M19" i="2"/>
  <c r="K1263" i="2"/>
  <c r="M104" i="2"/>
  <c r="M5" i="2" s="1"/>
  <c r="M926" i="2"/>
  <c r="M210" i="2"/>
  <c r="M203" i="2" s="1"/>
  <c r="L202" i="2"/>
  <c r="M583" i="2"/>
  <c r="K202" i="2"/>
  <c r="M1263" i="2"/>
  <c r="M576" i="2" l="1"/>
  <c r="M202" i="2" s="1"/>
  <c r="D1143" i="2"/>
  <c r="C1143" i="2"/>
  <c r="B1143" i="2"/>
  <c r="A1143" i="2"/>
  <c r="D1147" i="2"/>
  <c r="C1147" i="2"/>
  <c r="B1147" i="2"/>
  <c r="A1147" i="2"/>
  <c r="D1145" i="2"/>
  <c r="C1145" i="2"/>
  <c r="B1145" i="2"/>
  <c r="A1145" i="2"/>
  <c r="D1138" i="2"/>
  <c r="C1138" i="2"/>
  <c r="B1138" i="2"/>
  <c r="A1138" i="2"/>
  <c r="D1151" i="2"/>
  <c r="C1151" i="2"/>
  <c r="B1151" i="2"/>
  <c r="A1151" i="2"/>
  <c r="D1161" i="2"/>
  <c r="C1161" i="2"/>
  <c r="B1161" i="2"/>
  <c r="A1161" i="2"/>
  <c r="D1157" i="2"/>
  <c r="C1157" i="2"/>
  <c r="B1157" i="2"/>
  <c r="A1157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63" i="1" s="1"/>
  <c r="E56" i="1"/>
  <c r="E49" i="1"/>
  <c r="E48" i="1" s="1"/>
  <c r="E41" i="1"/>
  <c r="E34" i="1"/>
  <c r="E27" i="1"/>
  <c r="E20" i="1"/>
  <c r="E12" i="1"/>
  <c r="E5" i="1"/>
  <c r="E4" i="1" s="1"/>
  <c r="E93" i="1" l="1"/>
  <c r="E19" i="1"/>
  <c r="M1275" i="2"/>
  <c r="K1271" i="2"/>
  <c r="L1271" i="2"/>
  <c r="M1271" i="2"/>
  <c r="M1274" i="2"/>
  <c r="K1276" i="2"/>
  <c r="L1277" i="2"/>
  <c r="M1277" i="2"/>
  <c r="K1278" i="2"/>
  <c r="M1278" i="2"/>
  <c r="K1279" i="2"/>
  <c r="L1279" i="2"/>
  <c r="K1280" i="2"/>
  <c r="L1280" i="2"/>
  <c r="M1280" i="2"/>
  <c r="K1281" i="2"/>
  <c r="L1281" i="2"/>
  <c r="M1281" i="2"/>
  <c r="K1282" i="2"/>
  <c r="L1282" i="2"/>
  <c r="M1282" i="2"/>
  <c r="L1276" i="2" l="1"/>
  <c r="K1274" i="2"/>
  <c r="L1275" i="2"/>
  <c r="K1270" i="2"/>
  <c r="M1276" i="2"/>
  <c r="K1275" i="2"/>
  <c r="K1273" i="2"/>
  <c r="L1273" i="2"/>
  <c r="L1278" i="2"/>
  <c r="M1279" i="2"/>
  <c r="K1277" i="2"/>
  <c r="L1274" i="2"/>
  <c r="L1270" i="2"/>
  <c r="M1270" i="2"/>
  <c r="L1265" i="2" l="1"/>
  <c r="M1265" i="2"/>
  <c r="K1265" i="2"/>
  <c r="M1283" i="2"/>
  <c r="K1283" i="2"/>
  <c r="L1283" i="2"/>
  <c r="K1264" i="2"/>
  <c r="M1264" i="2" l="1"/>
  <c r="L1264" i="2"/>
  <c r="L1263" i="2"/>
  <c r="K1266" i="2" l="1"/>
  <c r="K1267" i="2" s="1"/>
  <c r="L1266" i="2"/>
  <c r="L1267" i="2" s="1"/>
  <c r="M1266" i="2"/>
  <c r="M1267" i="2" s="1"/>
  <c r="C445" i="1" l="1"/>
  <c r="K1287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8" i="2" l="1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B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B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B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B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B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B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9" i="2" s="1"/>
  <c r="D457" i="1"/>
  <c r="C457" i="1"/>
  <c r="E456" i="1"/>
  <c r="M1298" i="2" s="1"/>
  <c r="D456" i="1"/>
  <c r="C456" i="1"/>
  <c r="E455" i="1"/>
  <c r="M1297" i="2" s="1"/>
  <c r="D455" i="1"/>
  <c r="C455" i="1"/>
  <c r="E454" i="1"/>
  <c r="M1296" i="2" s="1"/>
  <c r="D454" i="1"/>
  <c r="C454" i="1"/>
  <c r="E453" i="1"/>
  <c r="M1295" i="2" s="1"/>
  <c r="D453" i="1"/>
  <c r="C453" i="1"/>
  <c r="E452" i="1"/>
  <c r="M1294" i="2" s="1"/>
  <c r="D452" i="1"/>
  <c r="C452" i="1"/>
  <c r="E451" i="1"/>
  <c r="M1293" i="2" s="1"/>
  <c r="D451" i="1"/>
  <c r="C451" i="1"/>
  <c r="E450" i="1"/>
  <c r="M1292" i="2" s="1"/>
  <c r="D450" i="1"/>
  <c r="C450" i="1"/>
  <c r="E449" i="1"/>
  <c r="M1291" i="2" s="1"/>
  <c r="D449" i="1"/>
  <c r="C449" i="1"/>
  <c r="E448" i="1"/>
  <c r="M1290" i="2" s="1"/>
  <c r="D448" i="1"/>
  <c r="C448" i="1"/>
  <c r="K1290" i="2" s="1"/>
  <c r="M1288" i="2"/>
  <c r="D446" i="1"/>
  <c r="C446" i="1"/>
  <c r="E445" i="1"/>
  <c r="M1287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C434" i="1"/>
  <c r="C435" i="1" s="1"/>
  <c r="E122" i="1"/>
  <c r="E172" i="1"/>
  <c r="E377" i="1"/>
  <c r="E419" i="1"/>
  <c r="E333" i="1"/>
  <c r="E311" i="1"/>
  <c r="E279" i="1"/>
  <c r="E262" i="1"/>
  <c r="E247" i="1"/>
  <c r="E232" i="1"/>
  <c r="L1293" i="2"/>
  <c r="D467" i="1"/>
  <c r="L1297" i="2"/>
  <c r="D471" i="1"/>
  <c r="L1287" i="2"/>
  <c r="D461" i="1"/>
  <c r="K1291" i="2"/>
  <c r="C465" i="1"/>
  <c r="L1292" i="2"/>
  <c r="D466" i="1"/>
  <c r="K1295" i="2"/>
  <c r="C469" i="1"/>
  <c r="L1296" i="2"/>
  <c r="D470" i="1"/>
  <c r="K1299" i="2"/>
  <c r="C473" i="1"/>
  <c r="K1292" i="2"/>
  <c r="C466" i="1"/>
  <c r="M1300" i="2"/>
  <c r="M577" i="2" s="1"/>
  <c r="C464" i="1"/>
  <c r="L1291" i="2"/>
  <c r="D465" i="1"/>
  <c r="K1294" i="2"/>
  <c r="C468" i="1"/>
  <c r="L1295" i="2"/>
  <c r="D469" i="1"/>
  <c r="K1298" i="2"/>
  <c r="C472" i="1"/>
  <c r="L1299" i="2"/>
  <c r="D473" i="1"/>
  <c r="L1288" i="2"/>
  <c r="D462" i="1"/>
  <c r="K1296" i="2"/>
  <c r="C470" i="1"/>
  <c r="K1288" i="2"/>
  <c r="C462" i="1"/>
  <c r="L1290" i="2"/>
  <c r="D464" i="1"/>
  <c r="K1293" i="2"/>
  <c r="C467" i="1"/>
  <c r="L1294" i="2"/>
  <c r="D468" i="1"/>
  <c r="K1297" i="2"/>
  <c r="C471" i="1"/>
  <c r="L1298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35" i="1"/>
  <c r="E458" i="1"/>
  <c r="D48" i="1"/>
  <c r="D458" i="1"/>
  <c r="E439" i="1"/>
  <c r="E11" i="4" s="1"/>
  <c r="E13" i="4" s="1"/>
  <c r="C19" i="1"/>
  <c r="E302" i="1" l="1"/>
  <c r="C3" i="1"/>
  <c r="C437" i="1" s="1"/>
  <c r="E3" i="1"/>
  <c r="C302" i="1"/>
  <c r="C438" i="1" s="1"/>
  <c r="C4" i="4" s="1"/>
  <c r="K1300" i="2"/>
  <c r="K577" i="2" s="1"/>
  <c r="L1300" i="2"/>
  <c r="L577" i="2" s="1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3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0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<sst xmlns="http://schemas.openxmlformats.org/spreadsheetml/2006/main" count="1753" uniqueCount="308">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</sst>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workbookViewId="0">
      <pane xSplit="1" ySplit="2" topLeftCell="B425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68" sqref="D268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3926489</v>
      </c>
      <c r="D3" s="67">
        <f>SUM(D4,D19,D48,D63,D78,D93,D122,D172,D208,D216,D224,D232,D247,D262,D279,D294)</f>
        <v>433673</v>
      </c>
      <c r="E3" s="67">
        <f>SUM(E4,E19,E48,E63,E78,E93,E122,E172,E208,E216,E224,E232,E247,E262,E279,E294)</f>
        <v>4360162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0</v>
      </c>
      <c r="D48" s="69">
        <f t="shared" si="12"/>
        <v>0</v>
      </c>
      <c r="E48" s="69">
        <f>SUM(E49,E56)</f>
        <v>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3449290</v>
      </c>
      <c r="D63" s="70">
        <f t="shared" si="18"/>
        <v>18500</v>
      </c>
      <c r="E63" s="70">
        <f>SUM(E64,E71)</f>
        <v>3467790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3424290</v>
      </c>
      <c r="D64" s="68">
        <f t="shared" ref="D64" si="20">SUM(D65:D70)</f>
        <v>18500</v>
      </c>
      <c r="E64" s="68">
        <f>SUM(E65:E70)</f>
        <v>3442790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0</v>
      </c>
      <c r="E65" s="110">
        <f>C65+D65</f>
        <v>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3402160</v>
      </c>
      <c r="D67" s="222">
        <v>18500</v>
      </c>
      <c r="E67" s="110">
        <f t="shared" si="21"/>
        <v>3420660</v>
      </c>
      <c r="F67" s="137"/>
    </row>
    <row r="68" spans="1:6" s="6" customFormat="1" x14ac:dyDescent="0.25">
      <c r="A68" s="8"/>
      <c r="B68" s="10">
        <v>6210</v>
      </c>
      <c r="C68" s="222">
        <v>22130</v>
      </c>
      <c r="D68" s="222">
        <v>0</v>
      </c>
      <c r="E68" s="110">
        <f t="shared" si="21"/>
        <v>22130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25000</v>
      </c>
      <c r="D71" s="68">
        <f t="shared" si="22"/>
        <v>0</v>
      </c>
      <c r="E71" s="68">
        <f>SUM(E72:E77)</f>
        <v>25000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25000</v>
      </c>
      <c r="D74" s="222">
        <v>0</v>
      </c>
      <c r="E74" s="110">
        <f t="shared" si="23"/>
        <v>25000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306645</v>
      </c>
      <c r="E78" s="70">
        <f>SUM(E79,E86)</f>
        <v>306645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306645</v>
      </c>
      <c r="E79" s="68">
        <f>SUM(E80:E85)</f>
        <v>306645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306645</v>
      </c>
      <c r="E82" s="110">
        <f t="shared" si="27"/>
        <v>306645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0</v>
      </c>
      <c r="D224" s="70">
        <f t="shared" si="71"/>
        <v>0</v>
      </c>
      <c r="E224" s="70">
        <f>SUM(E225)</f>
        <v>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0</v>
      </c>
      <c r="D225" s="68">
        <f t="shared" si="72"/>
        <v>0</v>
      </c>
      <c r="E225" s="68">
        <f t="shared" si="72"/>
        <v>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350</v>
      </c>
      <c r="D232" s="70">
        <f t="shared" si="74"/>
        <v>0</v>
      </c>
      <c r="E232" s="70">
        <f>SUM(E233,E240)</f>
        <v>350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350</v>
      </c>
      <c r="D233" s="68">
        <f t="shared" ref="D233:E233" si="76">SUM(D234:D239)</f>
        <v>0</v>
      </c>
      <c r="E233" s="68">
        <f t="shared" si="76"/>
        <v>350</v>
      </c>
      <c r="F233" s="72"/>
    </row>
    <row r="234" spans="1:6" s="6" customFormat="1" x14ac:dyDescent="0.25">
      <c r="A234" s="8"/>
      <c r="B234" s="10">
        <v>3210</v>
      </c>
      <c r="C234" s="222">
        <v>350</v>
      </c>
      <c r="D234" s="222">
        <v>0</v>
      </c>
      <c r="E234" s="110">
        <f>C234+D234</f>
        <v>350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0</v>
      </c>
      <c r="D240" s="68">
        <f t="shared" si="78"/>
        <v>0</v>
      </c>
      <c r="E240" s="68">
        <f t="shared" si="78"/>
        <v>0</v>
      </c>
      <c r="F240" s="72"/>
    </row>
    <row r="241" spans="1:6" s="6" customFormat="1" x14ac:dyDescent="0.25">
      <c r="A241" s="8"/>
      <c r="B241" s="10">
        <v>3210</v>
      </c>
      <c r="C241" s="222">
        <v>0</v>
      </c>
      <c r="D241" s="222">
        <v>0</v>
      </c>
      <c r="E241" s="110">
        <f>C241+D241</f>
        <v>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0</v>
      </c>
      <c r="E247" s="70">
        <f>SUM(E248,E255)</f>
        <v>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476849</v>
      </c>
      <c r="D262" s="70">
        <f>SUM(D263,D271)</f>
        <v>108528</v>
      </c>
      <c r="E262" s="70">
        <f>SUM(E263,E271)</f>
        <v>585377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466849</v>
      </c>
      <c r="D263" s="68">
        <f>SUM(D264:D270)</f>
        <v>108528</v>
      </c>
      <c r="E263" s="68">
        <f>SUM(E264:E270)</f>
        <v>575377</v>
      </c>
      <c r="F263" s="72"/>
    </row>
    <row r="264" spans="1:6" s="6" customFormat="1" x14ac:dyDescent="0.25">
      <c r="A264" s="8"/>
      <c r="B264" s="16">
        <v>11</v>
      </c>
      <c r="C264" s="222">
        <v>30200</v>
      </c>
      <c r="D264" s="222">
        <v>12500</v>
      </c>
      <c r="E264" s="110">
        <f>C264+D264</f>
        <v>42700</v>
      </c>
      <c r="F264" s="137"/>
    </row>
    <row r="265" spans="1:6" s="6" customFormat="1" x14ac:dyDescent="0.25">
      <c r="A265" s="8"/>
      <c r="B265" s="18">
        <v>12</v>
      </c>
      <c r="C265" s="222">
        <v>382220</v>
      </c>
      <c r="D265" s="222">
        <v>57065</v>
      </c>
      <c r="E265" s="110">
        <f t="shared" ref="E265:E270" si="86">C265+D265</f>
        <v>439285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>
        <v>200</v>
      </c>
      <c r="D267" s="222">
        <v>0</v>
      </c>
      <c r="E267" s="110">
        <f t="shared" si="86"/>
        <v>200</v>
      </c>
      <c r="F267" s="137"/>
    </row>
    <row r="268" spans="1:6" s="6" customFormat="1" x14ac:dyDescent="0.25">
      <c r="A268" s="8"/>
      <c r="B268" s="18">
        <v>526</v>
      </c>
      <c r="C268" s="222">
        <v>50300</v>
      </c>
      <c r="D268" s="222">
        <v>23600</v>
      </c>
      <c r="E268" s="110">
        <f t="shared" si="86"/>
        <v>73900</v>
      </c>
      <c r="F268" s="137"/>
    </row>
    <row r="269" spans="1:6" s="6" customFormat="1" ht="15.75" customHeight="1" x14ac:dyDescent="0.25">
      <c r="A269" s="8"/>
      <c r="B269" s="18">
        <v>527</v>
      </c>
      <c r="C269" s="222">
        <v>0</v>
      </c>
      <c r="D269" s="222">
        <v>15363</v>
      </c>
      <c r="E269" s="110">
        <f t="shared" si="86"/>
        <v>15363</v>
      </c>
      <c r="F269" s="137"/>
    </row>
    <row r="270" spans="1:6" s="6" customFormat="1" ht="16.5" customHeight="1" x14ac:dyDescent="0.25">
      <c r="A270" s="8"/>
      <c r="B270" s="18">
        <v>5212</v>
      </c>
      <c r="C270" s="222">
        <v>3929</v>
      </c>
      <c r="D270" s="222">
        <v>0</v>
      </c>
      <c r="E270" s="110">
        <f t="shared" si="86"/>
        <v>3929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10000</v>
      </c>
      <c r="D271" s="68">
        <f>SUM(D272:D278)</f>
        <v>0</v>
      </c>
      <c r="E271" s="68">
        <f>SUM(E272:E278)</f>
        <v>10000</v>
      </c>
      <c r="F271" s="72"/>
    </row>
    <row r="272" spans="1:6" s="6" customFormat="1" x14ac:dyDescent="0.25">
      <c r="A272" s="8"/>
      <c r="B272" s="16">
        <v>11</v>
      </c>
      <c r="C272" s="222">
        <v>0</v>
      </c>
      <c r="D272" s="222">
        <v>0</v>
      </c>
      <c r="E272" s="110">
        <f>C272+D272</f>
        <v>0</v>
      </c>
      <c r="F272" s="137"/>
    </row>
    <row r="273" spans="1:6" s="6" customFormat="1" x14ac:dyDescent="0.25">
      <c r="A273" s="8"/>
      <c r="B273" s="18">
        <v>12</v>
      </c>
      <c r="C273" s="222">
        <v>10000</v>
      </c>
      <c r="D273" s="222">
        <v>0</v>
      </c>
      <c r="E273" s="110">
        <f t="shared" ref="E273:E278" si="88">C273+D273</f>
        <v>10000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8">SUM(C303,C311,C333,C369)</f>
        <v>0</v>
      </c>
      <c r="D302" s="67">
        <f t="shared" si="98"/>
        <v>0</v>
      </c>
      <c r="E302" s="67">
        <f>SUM(E303,E311,E333,E369)</f>
        <v>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25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102">SUM(C312,C319,C326)</f>
        <v>0</v>
      </c>
      <c r="D311" s="70">
        <f t="shared" si="102"/>
        <v>0</v>
      </c>
      <c r="E311" s="70">
        <f>SUM(E312,E319,E326)</f>
        <v>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103">SUM(C313:C318)</f>
        <v>0</v>
      </c>
      <c r="D312" s="68">
        <f t="shared" si="103"/>
        <v>0</v>
      </c>
      <c r="E312" s="68">
        <f t="shared" si="103"/>
        <v>0</v>
      </c>
      <c r="F312" s="72"/>
    </row>
    <row r="313" spans="1:6" s="6" customFormat="1" x14ac:dyDescent="0.25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" si="139">SUM(C419)</f>
        <v>5000</v>
      </c>
      <c r="D418" s="67">
        <f t="shared" ref="D418:E418" si="140">SUM(D419)</f>
        <v>0</v>
      </c>
      <c r="E418" s="67">
        <f t="shared" si="140"/>
        <v>5000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41">SUM(C420,C427)</f>
        <v>5000</v>
      </c>
      <c r="D419" s="70">
        <f t="shared" si="141"/>
        <v>0</v>
      </c>
      <c r="E419" s="70">
        <f>SUM(E420,E427)</f>
        <v>5000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" si="142">SUM(C421:C426)</f>
        <v>5000</v>
      </c>
      <c r="D420" s="68">
        <f t="shared" ref="D420:E420" si="143">SUM(D421:D426)</f>
        <v>0</v>
      </c>
      <c r="E420" s="68">
        <f t="shared" si="143"/>
        <v>5000</v>
      </c>
      <c r="F420" s="72"/>
    </row>
    <row r="421" spans="1:6" s="6" customFormat="1" x14ac:dyDescent="0.25">
      <c r="A421" s="8"/>
      <c r="B421" s="10">
        <v>3210</v>
      </c>
      <c r="C421" s="222">
        <v>5000</v>
      </c>
      <c r="D421" s="222">
        <v>0</v>
      </c>
      <c r="E421" s="110">
        <f>C421+D421</f>
        <v>5000</v>
      </c>
      <c r="F421" s="137"/>
    </row>
    <row r="422" spans="1:6" s="6" customFormat="1" x14ac:dyDescent="0.25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25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3931489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433673</v>
      </c>
      <c r="E434" s="71">
        <f t="shared" si="147"/>
        <v>4365162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3926489</v>
      </c>
      <c r="D437" s="73">
        <f>D3</f>
        <v>433673</v>
      </c>
      <c r="E437" s="73">
        <f>E3</f>
        <v>4360162</v>
      </c>
      <c r="F437" s="136"/>
    </row>
    <row r="438" spans="1:6" s="6" customFormat="1" x14ac:dyDescent="0.25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5000</v>
      </c>
      <c r="D440" s="73">
        <f>D418</f>
        <v>0</v>
      </c>
      <c r="E440" s="73">
        <f>E418</f>
        <v>5000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48">SUM(C437:C440)</f>
        <v>3931489</v>
      </c>
      <c r="D441" s="74">
        <f t="shared" si="148"/>
        <v>433673</v>
      </c>
      <c r="E441" s="74">
        <f t="shared" si="148"/>
        <v>4365162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9">SUMIF($B$5:$B$434,$B445,C$5:C$434)</f>
        <v>30200</v>
      </c>
      <c r="D445" s="76">
        <f t="shared" si="149"/>
        <v>12500</v>
      </c>
      <c r="E445" s="76">
        <f t="shared" si="149"/>
        <v>42700</v>
      </c>
      <c r="F445" s="141"/>
    </row>
    <row r="446" spans="1:6" x14ac:dyDescent="0.25">
      <c r="A446" s="90">
        <v>12</v>
      </c>
      <c r="B446" s="91">
        <v>12</v>
      </c>
      <c r="C446" s="76">
        <f t="shared" si="149"/>
        <v>392220</v>
      </c>
      <c r="D446" s="76">
        <f t="shared" si="149"/>
        <v>57065</v>
      </c>
      <c r="E446" s="76">
        <f t="shared" si="149"/>
        <v>449285</v>
      </c>
      <c r="F446" s="141"/>
    </row>
    <row r="447" spans="1:6" x14ac:dyDescent="0.25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25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9"/>
        <v>50300</v>
      </c>
      <c r="D449" s="76">
        <f t="shared" si="149"/>
        <v>23600</v>
      </c>
      <c r="E449" s="76">
        <f t="shared" si="149"/>
        <v>73900</v>
      </c>
      <c r="F449" s="141"/>
    </row>
    <row r="450" spans="1:6" x14ac:dyDescent="0.25">
      <c r="A450" s="90">
        <v>52</v>
      </c>
      <c r="B450" s="92">
        <v>527</v>
      </c>
      <c r="C450" s="76">
        <f t="shared" si="149"/>
        <v>0</v>
      </c>
      <c r="D450" s="76">
        <f t="shared" si="149"/>
        <v>15363</v>
      </c>
      <c r="E450" s="76">
        <f t="shared" si="149"/>
        <v>15363</v>
      </c>
      <c r="F450" s="141"/>
    </row>
    <row r="451" spans="1:6" x14ac:dyDescent="0.25">
      <c r="A451" s="90">
        <v>52</v>
      </c>
      <c r="B451" s="92">
        <v>5212</v>
      </c>
      <c r="C451" s="76">
        <f t="shared" si="149"/>
        <v>3929</v>
      </c>
      <c r="D451" s="76">
        <f t="shared" si="149"/>
        <v>0</v>
      </c>
      <c r="E451" s="76">
        <f t="shared" si="149"/>
        <v>3929</v>
      </c>
      <c r="F451" s="141"/>
    </row>
    <row r="452" spans="1:6" x14ac:dyDescent="0.25">
      <c r="A452" s="90">
        <v>32</v>
      </c>
      <c r="B452" s="93">
        <v>3210</v>
      </c>
      <c r="C452" s="76">
        <f t="shared" si="149"/>
        <v>5350</v>
      </c>
      <c r="D452" s="76">
        <f t="shared" si="149"/>
        <v>0</v>
      </c>
      <c r="E452" s="76">
        <f t="shared" si="149"/>
        <v>5350</v>
      </c>
      <c r="F452" s="141"/>
    </row>
    <row r="453" spans="1:6" x14ac:dyDescent="0.25">
      <c r="A453" s="90">
        <v>49</v>
      </c>
      <c r="B453" s="93">
        <v>4910</v>
      </c>
      <c r="C453" s="76">
        <f t="shared" si="149"/>
        <v>0</v>
      </c>
      <c r="D453" s="76">
        <f t="shared" si="149"/>
        <v>0</v>
      </c>
      <c r="E453" s="76">
        <f t="shared" si="149"/>
        <v>0</v>
      </c>
      <c r="F453" s="141"/>
    </row>
    <row r="454" spans="1:6" x14ac:dyDescent="0.25">
      <c r="A454" s="90">
        <v>54</v>
      </c>
      <c r="B454" s="93">
        <v>5410</v>
      </c>
      <c r="C454" s="76">
        <f t="shared" si="149"/>
        <v>3427160</v>
      </c>
      <c r="D454" s="76">
        <f t="shared" si="149"/>
        <v>325145</v>
      </c>
      <c r="E454" s="76">
        <f t="shared" si="149"/>
        <v>3752305</v>
      </c>
      <c r="F454" s="141"/>
    </row>
    <row r="455" spans="1:6" ht="13.7" customHeight="1" x14ac:dyDescent="0.25">
      <c r="A455" s="90">
        <v>62</v>
      </c>
      <c r="B455" s="93">
        <v>6210</v>
      </c>
      <c r="C455" s="76">
        <f t="shared" si="149"/>
        <v>22130</v>
      </c>
      <c r="D455" s="76">
        <f t="shared" si="149"/>
        <v>0</v>
      </c>
      <c r="E455" s="76">
        <f t="shared" si="149"/>
        <v>22130</v>
      </c>
      <c r="F455" s="141"/>
    </row>
    <row r="456" spans="1:6" x14ac:dyDescent="0.25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25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4"/>
      <c r="B458" s="95" t="s">
        <v>93</v>
      </c>
      <c r="C458" s="77">
        <f>SUM(C445:C457)</f>
        <v>3931289</v>
      </c>
      <c r="D458" s="77">
        <f>SUM(D445:D457)</f>
        <v>433673</v>
      </c>
      <c r="E458" s="77">
        <f>SUM(E445:E457)</f>
        <v>4364962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popuniti'!K1270</f>
        <v>0</v>
      </c>
      <c r="D461" s="79">
        <f>D445-'POSEBNI DIO-za popuniti'!L1270</f>
        <v>0</v>
      </c>
      <c r="E461" s="79">
        <f>E445-'POSEBNI DIO-za popuniti'!M1270</f>
        <v>0</v>
      </c>
      <c r="F461" s="146"/>
    </row>
    <row r="462" spans="1:6" x14ac:dyDescent="0.25">
      <c r="A462" s="82"/>
      <c r="B462" s="91">
        <v>12</v>
      </c>
      <c r="C462" s="79">
        <f>C446-'POSEBNI DIO-za popuniti'!K1271</f>
        <v>0</v>
      </c>
      <c r="D462" s="79">
        <f>D446-'POSEBNI DIO-za popuniti'!L1271</f>
        <v>0</v>
      </c>
      <c r="E462" s="79">
        <f>E446-'POSEBNI DIO-za popuniti'!M1271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popuniti'!K1272</f>
        <v>0</v>
      </c>
      <c r="D463" s="79">
        <f>D447-'POSEBNI DIO-za popuniti'!L1272</f>
        <v>0</v>
      </c>
      <c r="E463" s="79">
        <f>E447-'POSEBNI DIO-za popuniti'!M1272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popuniti'!K1273</f>
        <v>0</v>
      </c>
      <c r="D464" s="79">
        <f>D448-'POSEBNI DIO-za popuniti'!L1273</f>
        <v>0</v>
      </c>
      <c r="E464" s="79">
        <f>E448-'POSEBNI DIO-za popuniti'!M1273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popuniti'!K1274</f>
        <v>0</v>
      </c>
      <c r="D465" s="79">
        <f>D449-'POSEBNI DIO-za popuniti'!L1274</f>
        <v>0</v>
      </c>
      <c r="E465" s="79">
        <f>E449-'POSEBNI DIO-za popuniti'!M1274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popuniti'!K1275</f>
        <v>0</v>
      </c>
      <c r="D466" s="79">
        <f>D450-'POSEBNI DIO-za popuniti'!L1275</f>
        <v>0</v>
      </c>
      <c r="E466" s="79">
        <f>E450-'POSEBNI DIO-za popuniti'!M1275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popuniti'!K1276</f>
        <v>0</v>
      </c>
      <c r="D467" s="79">
        <f>D451-'POSEBNI DIO-za popuniti'!L1276</f>
        <v>0</v>
      </c>
      <c r="E467" s="79">
        <f>E451-'POSEBNI DIO-za popuniti'!M1276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popuniti'!K1277</f>
        <v>0</v>
      </c>
      <c r="D468" s="79">
        <f>D452-'POSEBNI DIO-za popuniti'!L1277</f>
        <v>0</v>
      </c>
      <c r="E468" s="79">
        <f>E452-'POSEBNI DIO-za popuniti'!M1277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popuniti'!K1278</f>
        <v>0</v>
      </c>
      <c r="D469" s="79">
        <f>D453-'POSEBNI DIO-za popuniti'!L1278</f>
        <v>0</v>
      </c>
      <c r="E469" s="79">
        <f>E453-'POSEBNI DIO-za popuniti'!M1278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popuniti'!K1279</f>
        <v>0</v>
      </c>
      <c r="D470" s="79">
        <f>D454-'POSEBNI DIO-za popuniti'!L1279</f>
        <v>0</v>
      </c>
      <c r="E470" s="79">
        <f>E454-'POSEBNI DIO-za popuniti'!M1279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popuniti'!K1280</f>
        <v>0</v>
      </c>
      <c r="D471" s="79">
        <f>D455-'POSEBNI DIO-za popuniti'!L1280</f>
        <v>0</v>
      </c>
      <c r="E471" s="79">
        <f>E455-'POSEBNI DIO-za popuniti'!M1280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popuniti'!K1281</f>
        <v>0</v>
      </c>
      <c r="D472" s="79">
        <f>D456-'POSEBNI DIO-za popuniti'!L1281</f>
        <v>0</v>
      </c>
      <c r="E472" s="79">
        <f>E456-'POSEBNI DIO-za popuniti'!M1281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popuniti'!K1282</f>
        <v>0</v>
      </c>
      <c r="D473" s="79">
        <f>D457-'POSEBNI DIO-za popuniti'!L1282</f>
        <v>0</v>
      </c>
      <c r="E473" s="79">
        <f>E457-'POSEBNI DIO-za popuniti'!M1282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86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539"/>
  <sheetViews>
    <sheetView tabSelected="1" zoomScaleNormal="100" workbookViewId="0">
      <pane xSplit="10" ySplit="2" topLeftCell="K1214" activePane="bottomRight" state="frozen"/>
      <selection activeCell="J13" sqref="J13"/>
      <selection pane="topRight" activeCell="J13" sqref="J13"/>
      <selection pane="bottomLeft" activeCell="J13" sqref="J13"/>
      <selection pane="bottomRight" activeCell="M1109" sqref="M1109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37" t="s">
        <v>267</v>
      </c>
      <c r="F1" s="237"/>
      <c r="G1" s="237"/>
      <c r="H1" s="237"/>
      <c r="I1" s="237"/>
      <c r="J1" s="237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3931289</v>
      </c>
      <c r="L5" s="155">
        <f>SUM(L19,L104,L202,L1052)</f>
        <v>421173</v>
      </c>
      <c r="M5" s="155">
        <f>SUM(M19,M104,M202,M1052)</f>
        <v>4352462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SUMIF($F$19:$F$1261,$G6,K$19:K$1261)</f>
        <v>30200</v>
      </c>
      <c r="L6" s="155">
        <f>SUMIF($F$19:$F$1261,$G6,L$19:L$1261)</f>
        <v>12500</v>
      </c>
      <c r="M6" s="155">
        <f t="shared" si="4"/>
        <v>42700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392220</v>
      </c>
      <c r="L7" s="155">
        <f t="shared" si="4"/>
        <v>57065</v>
      </c>
      <c r="M7" s="155">
        <f t="shared" si="4"/>
        <v>449285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5350</v>
      </c>
      <c r="L9" s="155">
        <f t="shared" si="4"/>
        <v>0</v>
      </c>
      <c r="M9" s="155">
        <f t="shared" si="4"/>
        <v>5350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0</v>
      </c>
      <c r="M10" s="155">
        <f t="shared" si="4"/>
        <v>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54229</v>
      </c>
      <c r="L12" s="155">
        <f t="shared" si="4"/>
        <v>38963</v>
      </c>
      <c r="M12" s="155">
        <f t="shared" si="4"/>
        <v>93192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3427160</v>
      </c>
      <c r="L13" s="155">
        <f t="shared" si="4"/>
        <v>325145</v>
      </c>
      <c r="M13" s="155">
        <f t="shared" si="4"/>
        <v>3752305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22130</v>
      </c>
      <c r="L15" s="155">
        <f t="shared" si="4"/>
        <v>0</v>
      </c>
      <c r="M15" s="155">
        <f t="shared" si="4"/>
        <v>22130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392220</v>
      </c>
      <c r="L19" s="161">
        <f>SUM(L20,L33,L41,L83)</f>
        <v>57065</v>
      </c>
      <c r="M19" s="161">
        <f>SUM(M20,M33,M41,M83)</f>
        <v>449285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0</v>
      </c>
      <c r="M20" s="166">
        <f>SUM(M22)</f>
        <v>10000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0</v>
      </c>
      <c r="M21" s="171">
        <f>SUMIF($F22:$F32,$G21,M22:M32)</f>
        <v>10000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v>10000</v>
      </c>
      <c r="L22" s="176">
        <v>0</v>
      </c>
      <c r="M22" s="176">
        <f t="shared" ref="M22" si="10">SUM(M23)</f>
        <v>10000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v>10000</v>
      </c>
      <c r="L23" s="176">
        <v>0</v>
      </c>
      <c r="M23" s="176">
        <f t="shared" ref="M23" si="11">SUM(M24,M26)</f>
        <v>10000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v>10000</v>
      </c>
      <c r="L26" s="176">
        <v>0</v>
      </c>
      <c r="M26" s="176">
        <f>SUM(M27:M31)</f>
        <v>10000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4000</v>
      </c>
      <c r="L27" s="196">
        <v>0</v>
      </c>
      <c r="M27" s="180">
        <f>K27+L27</f>
        <v>4000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6000</v>
      </c>
      <c r="L31" s="196">
        <v>0</v>
      </c>
      <c r="M31" s="180">
        <f>K31+L31</f>
        <v>6000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63000</v>
      </c>
      <c r="M33" s="182">
        <f>SUM(M35)</f>
        <v>68000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63000</v>
      </c>
      <c r="M34" s="171">
        <f>SUMIF($F35:$F40,$G34,M35:M40)</f>
        <v>68000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v>63000</v>
      </c>
      <c r="M35" s="176">
        <f t="shared" si="13"/>
        <v>68000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v>63000</v>
      </c>
      <c r="M36" s="176">
        <f>SUM(M37)</f>
        <v>68000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v>63000</v>
      </c>
      <c r="M37" s="176">
        <f t="shared" ref="M37" si="15">SUM(M38:M39)</f>
        <v>68000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63000</v>
      </c>
      <c r="M38" s="180">
        <f>K38+L38</f>
        <v>68000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116016</v>
      </c>
      <c r="L41" s="166">
        <f>SUM(L43)</f>
        <v>-15492</v>
      </c>
      <c r="M41" s="166">
        <f>SUM(M43)</f>
        <v>100524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116016</v>
      </c>
      <c r="L42" s="171">
        <f t="shared" si="16"/>
        <v>-15492</v>
      </c>
      <c r="M42" s="171">
        <f>SUMIF($F43:$F82,$G42,M43:M82)</f>
        <v>100524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v>116016</v>
      </c>
      <c r="L43" s="176">
        <v>-15492</v>
      </c>
      <c r="M43" s="176">
        <f t="shared" ref="M43" si="17">SUM(M44,M73,M79)</f>
        <v>100524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v>114716</v>
      </c>
      <c r="L44" s="176">
        <v>-14542</v>
      </c>
      <c r="M44" s="176">
        <f>SUM(M45,M49,M55,M67,M65)</f>
        <v>100174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v>23100</v>
      </c>
      <c r="L45" s="176">
        <v>-2300</v>
      </c>
      <c r="M45" s="176">
        <f>SUM(M46:M48)</f>
        <v>20800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17500</v>
      </c>
      <c r="L46" s="196">
        <v>-6200</v>
      </c>
      <c r="M46" s="180">
        <f>K46+L46</f>
        <v>11300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3600</v>
      </c>
      <c r="L47" s="196">
        <v>4300</v>
      </c>
      <c r="M47" s="180">
        <f>K47+L47</f>
        <v>7900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2000</v>
      </c>
      <c r="L48" s="196">
        <v>-400</v>
      </c>
      <c r="M48" s="180">
        <f>K48+L48</f>
        <v>1600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v>38300</v>
      </c>
      <c r="L49" s="176">
        <v>-5150</v>
      </c>
      <c r="M49" s="176">
        <f>SUM(M50:M54)</f>
        <v>33150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16500</v>
      </c>
      <c r="L50" s="196">
        <v>2950</v>
      </c>
      <c r="M50" s="180">
        <f>K50+L50</f>
        <v>19450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300</v>
      </c>
      <c r="L51" s="196">
        <v>0</v>
      </c>
      <c r="M51" s="180">
        <f>K51+L51</f>
        <v>300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12000</v>
      </c>
      <c r="L52" s="196">
        <v>-3100</v>
      </c>
      <c r="M52" s="180">
        <f>K52+L52</f>
        <v>8900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8000</v>
      </c>
      <c r="L53" s="196">
        <v>-5000</v>
      </c>
      <c r="M53" s="180">
        <f>K53+L53</f>
        <v>3000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1500</v>
      </c>
      <c r="L54" s="196">
        <v>0</v>
      </c>
      <c r="M54" s="180">
        <f>K54+L54</f>
        <v>1500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v>35500</v>
      </c>
      <c r="L55" s="176">
        <v>3624</v>
      </c>
      <c r="M55" s="176">
        <f>SUM(M56:M64)</f>
        <v>39124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9300</v>
      </c>
      <c r="L56" s="196">
        <v>-1076</v>
      </c>
      <c r="M56" s="180">
        <f t="shared" ref="M56:M64" si="18">K56+L56</f>
        <v>8224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1800</v>
      </c>
      <c r="M57" s="180">
        <f t="shared" si="18"/>
        <v>1800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17900</v>
      </c>
      <c r="L59" s="196">
        <v>-4500</v>
      </c>
      <c r="M59" s="180">
        <f t="shared" si="18"/>
        <v>13400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200</v>
      </c>
      <c r="L60" s="196">
        <v>0</v>
      </c>
      <c r="M60" s="180">
        <f t="shared" si="18"/>
        <v>200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3500</v>
      </c>
      <c r="L61" s="196">
        <v>-500</v>
      </c>
      <c r="M61" s="180">
        <f t="shared" si="18"/>
        <v>3000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100</v>
      </c>
      <c r="L62" s="196">
        <v>9900</v>
      </c>
      <c r="M62" s="180">
        <f t="shared" si="18"/>
        <v>10000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1500</v>
      </c>
      <c r="L63" s="196">
        <v>0</v>
      </c>
      <c r="M63" s="180">
        <f t="shared" si="18"/>
        <v>1500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3000</v>
      </c>
      <c r="L64" s="196">
        <v>-2000</v>
      </c>
      <c r="M64" s="180">
        <f t="shared" si="18"/>
        <v>1000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17816</v>
      </c>
      <c r="L67" s="176">
        <f>SUM(L68:L72)</f>
        <v>-10716</v>
      </c>
      <c r="M67" s="176">
        <f>SUM(M68:M72)</f>
        <v>7100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11916</v>
      </c>
      <c r="L69" s="196">
        <v>-8116</v>
      </c>
      <c r="M69" s="180">
        <f>K69+L69</f>
        <v>3800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0</v>
      </c>
      <c r="L70" s="196">
        <v>0</v>
      </c>
      <c r="M70" s="180">
        <f>K70+L70</f>
        <v>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2100</v>
      </c>
      <c r="L71" s="196">
        <v>-1000</v>
      </c>
      <c r="M71" s="180">
        <f>K71+L71</f>
        <v>1100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3800</v>
      </c>
      <c r="L72" s="196">
        <v>-1600</v>
      </c>
      <c r="M72" s="180">
        <f>K72+L72</f>
        <v>2200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200</v>
      </c>
      <c r="L73" s="176">
        <f>SUM(L74)</f>
        <v>150</v>
      </c>
      <c r="M73" s="176">
        <f>SUM(M74)</f>
        <v>350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200</v>
      </c>
      <c r="L74" s="176">
        <f>SUM(L75:L78)</f>
        <v>150</v>
      </c>
      <c r="M74" s="176">
        <f>SUM(M75:M78)</f>
        <v>350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200</v>
      </c>
      <c r="L75" s="196">
        <v>0</v>
      </c>
      <c r="M75" s="180">
        <f>K75+L75</f>
        <v>200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150</v>
      </c>
      <c r="M76" s="180">
        <f>K76+L76</f>
        <v>150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v>1100</v>
      </c>
      <c r="L79" s="176">
        <v>-1100</v>
      </c>
      <c r="M79" s="176">
        <f>SUM(M80)</f>
        <v>0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v>1100</v>
      </c>
      <c r="L80" s="176">
        <v>-1100</v>
      </c>
      <c r="M80" s="176">
        <f t="shared" ref="M80" si="23">SUM(M81)</f>
        <v>0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1100</v>
      </c>
      <c r="L81" s="196">
        <v>-1100</v>
      </c>
      <c r="M81" s="180">
        <f>K81+L81</f>
        <v>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261204</v>
      </c>
      <c r="L83" s="166">
        <f>SUM(L86)</f>
        <v>9557</v>
      </c>
      <c r="M83" s="166">
        <f>SUM(M86)</f>
        <v>270761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261204</v>
      </c>
      <c r="L84" s="171">
        <f t="shared" si="24"/>
        <v>9557</v>
      </c>
      <c r="M84" s="171">
        <f>SUMIF($F86:$F103,$G84,M86:M103)</f>
        <v>270761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261204</v>
      </c>
      <c r="L86" s="176">
        <f t="shared" si="30"/>
        <v>9557</v>
      </c>
      <c r="M86" s="176">
        <f t="shared" si="30"/>
        <v>270761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261204</v>
      </c>
      <c r="L87" s="176">
        <f>SUM(L88,L93,L101)</f>
        <v>9557</v>
      </c>
      <c r="M87" s="176">
        <f>SUM(M88,M93,M101)</f>
        <v>270761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156000</v>
      </c>
      <c r="L88" s="176">
        <f>SUM(L89:L92)</f>
        <v>29557</v>
      </c>
      <c r="M88" s="176">
        <f>SUM(M89:M92)</f>
        <v>185557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10000</v>
      </c>
      <c r="L89" s="196">
        <v>-8100</v>
      </c>
      <c r="M89" s="180">
        <f>K89+L89</f>
        <v>1900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145000</v>
      </c>
      <c r="L90" s="196">
        <v>37657</v>
      </c>
      <c r="M90" s="180">
        <f>K90+L90</f>
        <v>182657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1000</v>
      </c>
      <c r="L92" s="196">
        <v>0</v>
      </c>
      <c r="M92" s="180">
        <f>K92+L92</f>
        <v>1000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99204</v>
      </c>
      <c r="L93" s="176">
        <f>SUM(L94:L100)</f>
        <v>-20000</v>
      </c>
      <c r="M93" s="176">
        <f>SUM(M94:M100)</f>
        <v>79204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79000</v>
      </c>
      <c r="L95" s="196">
        <v>-20000</v>
      </c>
      <c r="M95" s="180">
        <f t="shared" si="36"/>
        <v>59000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2604</v>
      </c>
      <c r="L96" s="196">
        <v>0</v>
      </c>
      <c r="M96" s="180">
        <f t="shared" si="36"/>
        <v>2604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10000</v>
      </c>
      <c r="L98" s="196">
        <v>0</v>
      </c>
      <c r="M98" s="180">
        <f t="shared" si="36"/>
        <v>10000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7600</v>
      </c>
      <c r="L100" s="196">
        <v>0</v>
      </c>
      <c r="M100" s="180">
        <f t="shared" si="36"/>
        <v>7600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6000</v>
      </c>
      <c r="L101" s="176">
        <f>SUM(L102:L102)</f>
        <v>0</v>
      </c>
      <c r="M101" s="176">
        <f>SUM(M102:M102)</f>
        <v>6000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6000</v>
      </c>
      <c r="L102" s="196">
        <v>0</v>
      </c>
      <c r="M102" s="180">
        <f>K102+L102</f>
        <v>6000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customHeight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t="15" hidden="1" customHeight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t="44.25" customHeight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3454640</v>
      </c>
      <c r="L202" s="161">
        <f>SUM(L203,L576)</f>
        <v>325145</v>
      </c>
      <c r="M202" s="161">
        <f t="shared" ref="M202" si="67">SUM(M203,M576)</f>
        <v>3779785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3454640</v>
      </c>
      <c r="L203" s="182">
        <f t="shared" si="68"/>
        <v>325145</v>
      </c>
      <c r="M203" s="182">
        <f t="shared" si="68"/>
        <v>3779785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5350</v>
      </c>
      <c r="L204" s="171">
        <f>SUMIF($F210:$F575,$G204,L210:L575)</f>
        <v>0</v>
      </c>
      <c r="M204" s="171">
        <f>SUMIF($F210:$F575,$G204,M210:M575)</f>
        <v>5350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0</v>
      </c>
      <c r="L205" s="171">
        <f>SUMIF($F210:$F575,$G205,L210:L575)</f>
        <v>0</v>
      </c>
      <c r="M205" s="171">
        <f t="shared" ref="M205" si="69">SUMIF($F210:$F575,$G205,M210:M575)</f>
        <v>0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3427160</v>
      </c>
      <c r="L206" s="171">
        <f>SUMIF($F210:$F575,$G206,L210:L575)</f>
        <v>325145</v>
      </c>
      <c r="M206" s="171">
        <f t="shared" ref="M206" si="70">SUMIF($F210:$F575,$G206,M210:M575)</f>
        <v>3752305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22130</v>
      </c>
      <c r="L207" s="171">
        <f>SUMIF($F210:$F575,$G207,L210:L575)</f>
        <v>0</v>
      </c>
      <c r="M207" s="171">
        <f t="shared" ref="M207" si="71">SUMIF($F210:$F575,$G207,M210:M575)</f>
        <v>22130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3418990</v>
      </c>
      <c r="L210" s="176">
        <f t="shared" si="74"/>
        <v>325145</v>
      </c>
      <c r="M210" s="176">
        <f t="shared" si="74"/>
        <v>3744135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3092660</v>
      </c>
      <c r="L211" s="176">
        <f>SUM(L212,L231,L238)</f>
        <v>500</v>
      </c>
      <c r="M211" s="176">
        <f t="shared" ref="M211" si="75">SUM(M212,M231,M238)</f>
        <v>3093160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2560000</v>
      </c>
      <c r="L212" s="176">
        <f>SUM(L213:L230)</f>
        <v>0</v>
      </c>
      <c r="M212" s="176">
        <f t="shared" ref="M212" si="76">SUM(M213:M230)</f>
        <v>2560000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2560000</v>
      </c>
      <c r="L215" s="196">
        <v>0</v>
      </c>
      <c r="M215" s="196">
        <f t="shared" si="77"/>
        <v>2560000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110060</v>
      </c>
      <c r="L231" s="176">
        <f>SUM(L232:L237)</f>
        <v>0</v>
      </c>
      <c r="M231" s="176">
        <f t="shared" ref="M231" si="80">SUM(M232:M237)</f>
        <v>110060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110060</v>
      </c>
      <c r="L234" s="196">
        <v>0</v>
      </c>
      <c r="M234" s="196">
        <f t="shared" si="81"/>
        <v>110060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422600</v>
      </c>
      <c r="L238" s="176">
        <f>SUM(L239:L250)</f>
        <v>500</v>
      </c>
      <c r="M238" s="176">
        <f>SUM(M239:M250)</f>
        <v>423100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422600</v>
      </c>
      <c r="L241" s="196">
        <v>0</v>
      </c>
      <c r="M241" s="196">
        <f t="shared" si="83"/>
        <v>422600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0</v>
      </c>
      <c r="L247" s="196">
        <v>500</v>
      </c>
      <c r="M247" s="196">
        <f t="shared" si="83"/>
        <v>500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325480</v>
      </c>
      <c r="L251" s="176">
        <f>SUM(L252,L277,L314,L376,L369)</f>
        <v>316645</v>
      </c>
      <c r="M251" s="176">
        <f t="shared" ref="M251" si="84">SUM(M252,M277,M314,M376,M369)</f>
        <v>642125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279200</v>
      </c>
      <c r="L252" s="176">
        <f>SUM(L253:L276)</f>
        <v>27000</v>
      </c>
      <c r="M252" s="176">
        <f t="shared" ref="M252" si="85">SUM(M253:M276)</f>
        <v>306200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1200</v>
      </c>
      <c r="L253" s="196">
        <v>0</v>
      </c>
      <c r="M253" s="196">
        <f t="shared" ref="M253:M276" si="86">K253+L253</f>
        <v>1200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25000</v>
      </c>
      <c r="M255" s="196">
        <f t="shared" si="86"/>
        <v>25000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278000</v>
      </c>
      <c r="L261" s="196">
        <v>0</v>
      </c>
      <c r="M261" s="196">
        <f t="shared" si="86"/>
        <v>278000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0</v>
      </c>
      <c r="L265" s="196">
        <v>0</v>
      </c>
      <c r="M265" s="196">
        <f t="shared" si="86"/>
        <v>0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0</v>
      </c>
      <c r="L267" s="196">
        <v>2000</v>
      </c>
      <c r="M267" s="196">
        <f t="shared" si="86"/>
        <v>2000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19500</v>
      </c>
      <c r="L277" s="176">
        <f>SUM(L278:L313)</f>
        <v>0</v>
      </c>
      <c r="M277" s="176">
        <f t="shared" ref="M277" si="87">SUM(M278:M313)</f>
        <v>19500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500</v>
      </c>
      <c r="L278" s="196">
        <v>0</v>
      </c>
      <c r="M278" s="196">
        <f t="shared" ref="M278:M313" si="88">K278+L278</f>
        <v>500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0</v>
      </c>
      <c r="L280" s="196">
        <v>0</v>
      </c>
      <c r="M280" s="196">
        <f t="shared" si="88"/>
        <v>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0</v>
      </c>
      <c r="L284" s="196">
        <v>0</v>
      </c>
      <c r="M284" s="196">
        <f t="shared" si="88"/>
        <v>0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8000</v>
      </c>
      <c r="L286" s="196">
        <v>0</v>
      </c>
      <c r="M286" s="196">
        <f t="shared" si="88"/>
        <v>8000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0</v>
      </c>
      <c r="L296" s="196">
        <v>0</v>
      </c>
      <c r="M296" s="196">
        <f t="shared" si="88"/>
        <v>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3000</v>
      </c>
      <c r="L302" s="196">
        <v>0</v>
      </c>
      <c r="M302" s="196">
        <f t="shared" si="88"/>
        <v>3000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8000</v>
      </c>
      <c r="L304" s="196">
        <v>0</v>
      </c>
      <c r="M304" s="196">
        <f t="shared" si="88"/>
        <v>8000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5200</v>
      </c>
      <c r="L314" s="176">
        <f>SUM(L315:L368)</f>
        <v>0</v>
      </c>
      <c r="M314" s="176">
        <f t="shared" ref="M314" si="90">SUM(M315:M368)</f>
        <v>5200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0</v>
      </c>
      <c r="L315" s="196">
        <v>0</v>
      </c>
      <c r="M315" s="196">
        <v>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ref="M316:M346" si="91">K316+L316</f>
        <v>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5200</v>
      </c>
      <c r="L318" s="196">
        <v>0</v>
      </c>
      <c r="M318" s="196">
        <f t="shared" si="91"/>
        <v>5200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0</v>
      </c>
      <c r="L321" s="196">
        <v>0</v>
      </c>
      <c r="M321" s="196">
        <f t="shared" si="91"/>
        <v>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0</v>
      </c>
      <c r="L333" s="196">
        <v>0</v>
      </c>
      <c r="M333" s="196">
        <f t="shared" si="91"/>
        <v>0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0</v>
      </c>
      <c r="M347" s="196">
        <f t="shared" ref="M347:M368" si="95">K347+L347</f>
        <v>0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0</v>
      </c>
      <c r="L351" s="196">
        <v>0</v>
      </c>
      <c r="M351" s="196">
        <f t="shared" si="95"/>
        <v>0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0</v>
      </c>
      <c r="L357" s="196">
        <v>0</v>
      </c>
      <c r="M357" s="196">
        <f t="shared" si="95"/>
        <v>0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21580</v>
      </c>
      <c r="L376" s="176">
        <f t="shared" ref="L376:M376" si="101">SUM(L377:L418)</f>
        <v>289645</v>
      </c>
      <c r="M376" s="176">
        <f t="shared" si="101"/>
        <v>311225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1680</v>
      </c>
      <c r="L386" s="196">
        <v>0</v>
      </c>
      <c r="M386" s="196">
        <f t="shared" si="102"/>
        <v>1680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0</v>
      </c>
      <c r="L389" s="196">
        <v>0</v>
      </c>
      <c r="M389" s="196">
        <f t="shared" si="102"/>
        <v>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5000</v>
      </c>
      <c r="M391" s="196">
        <f t="shared" si="102"/>
        <v>5000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4500</v>
      </c>
      <c r="L398" s="196">
        <v>0</v>
      </c>
      <c r="M398" s="196">
        <f t="shared" si="102"/>
        <v>4500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15400</v>
      </c>
      <c r="L403" s="196">
        <v>0</v>
      </c>
      <c r="M403" s="196">
        <f t="shared" si="102"/>
        <v>15400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0</v>
      </c>
      <c r="L409" s="196">
        <v>10000</v>
      </c>
      <c r="M409" s="196">
        <f t="shared" si="102"/>
        <v>10000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0</v>
      </c>
      <c r="L413" s="196">
        <v>0</v>
      </c>
      <c r="M413" s="196">
        <f t="shared" si="102"/>
        <v>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0</v>
      </c>
      <c r="L414" s="196">
        <v>0</v>
      </c>
      <c r="M414" s="196">
        <f t="shared" si="102"/>
        <v>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274645</v>
      </c>
      <c r="M415" s="196">
        <f t="shared" si="102"/>
        <v>274645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100</v>
      </c>
      <c r="L419" s="176">
        <f>SUM(L420)</f>
        <v>8000</v>
      </c>
      <c r="M419" s="176">
        <f t="shared" ref="M419" si="106">SUM(M420)</f>
        <v>8100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100</v>
      </c>
      <c r="L420" s="176">
        <f t="shared" ref="L420:M420" si="108">SUM(L421:L444)</f>
        <v>8000</v>
      </c>
      <c r="M420" s="176">
        <f t="shared" si="108"/>
        <v>8100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100</v>
      </c>
      <c r="L423" s="196">
        <v>0</v>
      </c>
      <c r="M423" s="196">
        <f t="shared" si="109"/>
        <v>100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x14ac:dyDescent="0.25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0</v>
      </c>
      <c r="L435" s="196">
        <v>8000</v>
      </c>
      <c r="M435" s="196">
        <f t="shared" si="109"/>
        <v>8000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5.5" x14ac:dyDescent="0.25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x14ac:dyDescent="0.25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x14ac:dyDescent="0.25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x14ac:dyDescent="0.25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x14ac:dyDescent="0.25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x14ac:dyDescent="0.25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x14ac:dyDescent="0.25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5.5" x14ac:dyDescent="0.25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x14ac:dyDescent="0.25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x14ac:dyDescent="0.25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x14ac:dyDescent="0.25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x14ac:dyDescent="0.25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x14ac:dyDescent="0.25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x14ac:dyDescent="0.25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5.5" x14ac:dyDescent="0.25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0</v>
      </c>
      <c r="L460" s="176">
        <f>SUM(L461)</f>
        <v>0</v>
      </c>
      <c r="M460" s="176">
        <f t="shared" ref="M460" si="119">SUM(M461)</f>
        <v>0</v>
      </c>
      <c r="N460" s="172"/>
    </row>
    <row r="461" spans="1:14" ht="25.5" x14ac:dyDescent="0.25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0</v>
      </c>
      <c r="L461" s="176">
        <f t="shared" ref="L461:M461" si="121">SUM(L462:L473)</f>
        <v>0</v>
      </c>
      <c r="M461" s="176">
        <f t="shared" si="121"/>
        <v>0</v>
      </c>
      <c r="N461" s="172"/>
    </row>
    <row r="462" spans="1:14" x14ac:dyDescent="0.25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x14ac:dyDescent="0.25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x14ac:dyDescent="0.25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0</v>
      </c>
      <c r="L464" s="196">
        <v>0</v>
      </c>
      <c r="M464" s="196">
        <f t="shared" si="122"/>
        <v>0</v>
      </c>
      <c r="N464" s="172">
        <v>5410</v>
      </c>
    </row>
    <row r="465" spans="1:14" x14ac:dyDescent="0.25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x14ac:dyDescent="0.25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x14ac:dyDescent="0.25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x14ac:dyDescent="0.25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x14ac:dyDescent="0.25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x14ac:dyDescent="0.25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x14ac:dyDescent="0.25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x14ac:dyDescent="0.25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x14ac:dyDescent="0.25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x14ac:dyDescent="0.25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750</v>
      </c>
      <c r="L474" s="176">
        <f>SUM(L475)</f>
        <v>0</v>
      </c>
      <c r="M474" s="176">
        <f t="shared" ref="M474" si="123">SUM(M475)</f>
        <v>750</v>
      </c>
      <c r="N474" s="172"/>
    </row>
    <row r="475" spans="1:14" x14ac:dyDescent="0.25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750</v>
      </c>
      <c r="L475" s="176">
        <f t="shared" ref="L475:M475" si="125">SUM(L476:L481)</f>
        <v>0</v>
      </c>
      <c r="M475" s="176">
        <f t="shared" si="125"/>
        <v>750</v>
      </c>
      <c r="N475" s="172"/>
    </row>
    <row r="476" spans="1:14" x14ac:dyDescent="0.25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x14ac:dyDescent="0.25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x14ac:dyDescent="0.25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x14ac:dyDescent="0.25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750</v>
      </c>
      <c r="L479" s="196">
        <v>0</v>
      </c>
      <c r="M479" s="196">
        <f t="shared" si="126"/>
        <v>750</v>
      </c>
      <c r="N479" s="172">
        <v>6210</v>
      </c>
    </row>
    <row r="480" spans="1:14" x14ac:dyDescent="0.25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x14ac:dyDescent="0.25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5.5" x14ac:dyDescent="0.25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35650</v>
      </c>
      <c r="L482" s="176">
        <f>SUM(L483,L491)</f>
        <v>0</v>
      </c>
      <c r="M482" s="176">
        <f t="shared" ref="M482" si="127">SUM(M483,M491)</f>
        <v>35650</v>
      </c>
      <c r="N482" s="172"/>
    </row>
    <row r="483" spans="1:14" ht="25.5" x14ac:dyDescent="0.25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0</v>
      </c>
      <c r="L483" s="176">
        <f>SUM(L484)</f>
        <v>0</v>
      </c>
      <c r="M483" s="176">
        <f t="shared" ref="M483" si="128">SUM(M484)</f>
        <v>0</v>
      </c>
      <c r="N483" s="172"/>
    </row>
    <row r="484" spans="1:14" x14ac:dyDescent="0.25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0</v>
      </c>
      <c r="L484" s="176">
        <f t="shared" ref="L484:M484" si="130">SUM(L485:L490)</f>
        <v>0</v>
      </c>
      <c r="M484" s="176">
        <f t="shared" si="130"/>
        <v>0</v>
      </c>
      <c r="N484" s="172"/>
    </row>
    <row r="485" spans="1:14" x14ac:dyDescent="0.25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x14ac:dyDescent="0.25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x14ac:dyDescent="0.25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0</v>
      </c>
      <c r="L487" s="196">
        <v>0</v>
      </c>
      <c r="M487" s="196">
        <f t="shared" si="131"/>
        <v>0</v>
      </c>
      <c r="N487" s="172">
        <v>5410</v>
      </c>
    </row>
    <row r="488" spans="1:14" x14ac:dyDescent="0.25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x14ac:dyDescent="0.25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x14ac:dyDescent="0.25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5.5" x14ac:dyDescent="0.25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35650</v>
      </c>
      <c r="L491" s="176">
        <f t="shared" si="132"/>
        <v>0</v>
      </c>
      <c r="M491" s="176">
        <f t="shared" si="132"/>
        <v>35650</v>
      </c>
      <c r="N491" s="172"/>
    </row>
    <row r="492" spans="1:14" x14ac:dyDescent="0.25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0</v>
      </c>
      <c r="M492" s="176">
        <f t="shared" si="133"/>
        <v>0</v>
      </c>
      <c r="N492" s="172"/>
    </row>
    <row r="493" spans="1:14" x14ac:dyDescent="0.25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x14ac:dyDescent="0.25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0</v>
      </c>
      <c r="M494" s="196">
        <f t="shared" si="134"/>
        <v>0</v>
      </c>
      <c r="N494" s="172">
        <v>4910</v>
      </c>
    </row>
    <row r="495" spans="1:14" x14ac:dyDescent="0.25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x14ac:dyDescent="0.25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x14ac:dyDescent="0.25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x14ac:dyDescent="0.25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x14ac:dyDescent="0.25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x14ac:dyDescent="0.25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x14ac:dyDescent="0.25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x14ac:dyDescent="0.25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x14ac:dyDescent="0.25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x14ac:dyDescent="0.25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x14ac:dyDescent="0.25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10000</v>
      </c>
      <c r="L505" s="176">
        <f t="shared" ref="L505:M505" si="137">SUM(L506:L547)</f>
        <v>0</v>
      </c>
      <c r="M505" s="176">
        <f t="shared" si="137"/>
        <v>10000</v>
      </c>
      <c r="N505" s="172"/>
    </row>
    <row r="506" spans="1:14" x14ac:dyDescent="0.25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0</v>
      </c>
      <c r="L506" s="196">
        <v>0</v>
      </c>
      <c r="M506" s="196">
        <f t="shared" ref="M506:M547" si="138">K506+L506</f>
        <v>0</v>
      </c>
      <c r="N506" s="172">
        <v>3210</v>
      </c>
    </row>
    <row r="507" spans="1:14" x14ac:dyDescent="0.25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x14ac:dyDescent="0.25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0</v>
      </c>
      <c r="L508" s="196">
        <v>0</v>
      </c>
      <c r="M508" s="196">
        <f t="shared" si="138"/>
        <v>0</v>
      </c>
      <c r="N508" s="172">
        <v>5410</v>
      </c>
    </row>
    <row r="509" spans="1:14" x14ac:dyDescent="0.25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x14ac:dyDescent="0.25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x14ac:dyDescent="0.25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x14ac:dyDescent="0.25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38"/>
        <v>0</v>
      </c>
      <c r="N512" s="172">
        <v>3210</v>
      </c>
    </row>
    <row r="513" spans="1:14" x14ac:dyDescent="0.25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x14ac:dyDescent="0.25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0</v>
      </c>
      <c r="L514" s="196">
        <v>0</v>
      </c>
      <c r="M514" s="196">
        <f t="shared" si="138"/>
        <v>0</v>
      </c>
      <c r="N514" s="172">
        <v>5410</v>
      </c>
    </row>
    <row r="515" spans="1:14" x14ac:dyDescent="0.25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x14ac:dyDescent="0.25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x14ac:dyDescent="0.25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x14ac:dyDescent="0.25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x14ac:dyDescent="0.25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x14ac:dyDescent="0.25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x14ac:dyDescent="0.25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x14ac:dyDescent="0.25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x14ac:dyDescent="0.25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x14ac:dyDescent="0.25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38"/>
        <v>0</v>
      </c>
      <c r="N524" s="172">
        <v>3210</v>
      </c>
    </row>
    <row r="525" spans="1:14" x14ac:dyDescent="0.25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x14ac:dyDescent="0.25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x14ac:dyDescent="0.25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x14ac:dyDescent="0.25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x14ac:dyDescent="0.25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x14ac:dyDescent="0.25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38"/>
        <v>0</v>
      </c>
      <c r="N530" s="172">
        <v>3210</v>
      </c>
    </row>
    <row r="531" spans="1:14" x14ac:dyDescent="0.25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x14ac:dyDescent="0.25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x14ac:dyDescent="0.25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x14ac:dyDescent="0.25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x14ac:dyDescent="0.25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x14ac:dyDescent="0.25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0</v>
      </c>
      <c r="L536" s="196">
        <v>0</v>
      </c>
      <c r="M536" s="196">
        <f t="shared" si="138"/>
        <v>0</v>
      </c>
      <c r="N536" s="172">
        <v>3210</v>
      </c>
    </row>
    <row r="537" spans="1:14" x14ac:dyDescent="0.25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x14ac:dyDescent="0.25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0</v>
      </c>
      <c r="L538" s="196">
        <v>0</v>
      </c>
      <c r="M538" s="196">
        <f t="shared" si="138"/>
        <v>0</v>
      </c>
      <c r="N538" s="172">
        <v>5410</v>
      </c>
    </row>
    <row r="539" spans="1:14" x14ac:dyDescent="0.25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10000</v>
      </c>
      <c r="L539" s="196">
        <v>0</v>
      </c>
      <c r="M539" s="196">
        <f t="shared" si="138"/>
        <v>10000</v>
      </c>
      <c r="N539" s="172">
        <v>6210</v>
      </c>
    </row>
    <row r="540" spans="1:14" x14ac:dyDescent="0.25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x14ac:dyDescent="0.25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x14ac:dyDescent="0.25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0</v>
      </c>
      <c r="L542" s="196">
        <v>0</v>
      </c>
      <c r="M542" s="196">
        <f t="shared" si="138"/>
        <v>0</v>
      </c>
      <c r="N542" s="172">
        <v>3210</v>
      </c>
    </row>
    <row r="543" spans="1:14" x14ac:dyDescent="0.25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x14ac:dyDescent="0.25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0</v>
      </c>
      <c r="L544" s="196">
        <v>0</v>
      </c>
      <c r="M544" s="196">
        <f t="shared" si="138"/>
        <v>0</v>
      </c>
      <c r="N544" s="172">
        <v>5410</v>
      </c>
    </row>
    <row r="545" spans="1:14" x14ac:dyDescent="0.25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x14ac:dyDescent="0.25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x14ac:dyDescent="0.25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x14ac:dyDescent="0.25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x14ac:dyDescent="0.25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x14ac:dyDescent="0.25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x14ac:dyDescent="0.25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x14ac:dyDescent="0.25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x14ac:dyDescent="0.25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x14ac:dyDescent="0.25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5.5" x14ac:dyDescent="0.25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25650</v>
      </c>
      <c r="L555" s="176">
        <f t="shared" ref="L555:M555" si="147">SUM(L556:L567)</f>
        <v>0</v>
      </c>
      <c r="M555" s="176">
        <f t="shared" si="147"/>
        <v>25650</v>
      </c>
      <c r="N555" s="172"/>
    </row>
    <row r="556" spans="1:14" x14ac:dyDescent="0.25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650</v>
      </c>
      <c r="L556" s="196">
        <v>0</v>
      </c>
      <c r="M556" s="196">
        <f t="shared" ref="M556:M567" si="148">K556+L556</f>
        <v>650</v>
      </c>
      <c r="N556" s="172">
        <v>3210</v>
      </c>
    </row>
    <row r="557" spans="1:14" x14ac:dyDescent="0.25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x14ac:dyDescent="0.25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25000</v>
      </c>
      <c r="L558" s="196">
        <v>0</v>
      </c>
      <c r="M558" s="196">
        <f t="shared" si="148"/>
        <v>25000</v>
      </c>
      <c r="N558" s="172">
        <v>5410</v>
      </c>
    </row>
    <row r="559" spans="1:14" x14ac:dyDescent="0.25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x14ac:dyDescent="0.25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x14ac:dyDescent="0.25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x14ac:dyDescent="0.25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x14ac:dyDescent="0.25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x14ac:dyDescent="0.25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x14ac:dyDescent="0.25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x14ac:dyDescent="0.25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x14ac:dyDescent="0.25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x14ac:dyDescent="0.25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x14ac:dyDescent="0.25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x14ac:dyDescent="0.25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x14ac:dyDescent="0.25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x14ac:dyDescent="0.25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x14ac:dyDescent="0.25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x14ac:dyDescent="0.25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x14ac:dyDescent="0.25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hidden="1" x14ac:dyDescent="0.25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0</v>
      </c>
      <c r="L576" s="182">
        <f>SUM(L583,L926,L1035)</f>
        <v>0</v>
      </c>
      <c r="M576" s="182">
        <f>SUM(M583,M926,M1035)</f>
        <v>0</v>
      </c>
    </row>
    <row r="577" spans="1:14" ht="25.5" hidden="1" x14ac:dyDescent="0.25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SUMIF($F583:$F1050,$G577,K1050:K$3285)</f>
        <v>162359</v>
      </c>
      <c r="L577" s="171">
        <f>SUMIF($F583:$F1050,$G577,L1050:L$3285)</f>
        <v>66563</v>
      </c>
      <c r="M577" s="171">
        <f>SUMIF($F583:$F1050,$G577,M1050:M$3285)</f>
        <v>228922</v>
      </c>
    </row>
    <row r="578" spans="1:14" ht="25.5" hidden="1" x14ac:dyDescent="0.25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hidden="1" x14ac:dyDescent="0.25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0</v>
      </c>
      <c r="L579" s="171">
        <f>SUMIF($F583:$F1050,$G579,L583:L1050)</f>
        <v>0</v>
      </c>
      <c r="M579" s="171">
        <f>SUMIF($F583:$F1050,$G579,M583:M1050)</f>
        <v>0</v>
      </c>
    </row>
    <row r="580" spans="1:14" hidden="1" x14ac:dyDescent="0.25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0</v>
      </c>
      <c r="M580" s="171">
        <f>SUMIF($F583:$F1050,$G580,M583:M1050)</f>
        <v>0</v>
      </c>
    </row>
    <row r="581" spans="1:14" ht="51" hidden="1" x14ac:dyDescent="0.25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5.5" hidden="1" x14ac:dyDescent="0.25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hidden="1" x14ac:dyDescent="0.25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0</v>
      </c>
      <c r="L583" s="176">
        <f>SUM(L584,L630,L798,L831,L912,L892,L839)</f>
        <v>0</v>
      </c>
      <c r="M583" s="176">
        <f>SUM(M584,M630,M798,M831,M912,M892,M839)</f>
        <v>0</v>
      </c>
    </row>
    <row r="584" spans="1:14" hidden="1" x14ac:dyDescent="0.25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0</v>
      </c>
      <c r="L584" s="176">
        <f t="shared" si="156"/>
        <v>0</v>
      </c>
      <c r="M584" s="176">
        <f t="shared" si="156"/>
        <v>0</v>
      </c>
      <c r="N584" s="172"/>
    </row>
    <row r="585" spans="1:14" hidden="1" x14ac:dyDescent="0.25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0</v>
      </c>
      <c r="L585" s="176">
        <f t="shared" si="157"/>
        <v>0</v>
      </c>
      <c r="M585" s="176">
        <f t="shared" si="157"/>
        <v>0</v>
      </c>
      <c r="N585" s="172"/>
    </row>
    <row r="586" spans="1:14" hidden="1" x14ac:dyDescent="0.25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58">K586+L586</f>
        <v>0</v>
      </c>
      <c r="N586" s="172">
        <v>3210</v>
      </c>
    </row>
    <row r="587" spans="1:14" hidden="1" x14ac:dyDescent="0.25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hidden="1" x14ac:dyDescent="0.25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0</v>
      </c>
      <c r="L588" s="196">
        <v>0</v>
      </c>
      <c r="M588" s="196">
        <f t="shared" si="158"/>
        <v>0</v>
      </c>
      <c r="N588" s="172">
        <v>5410</v>
      </c>
    </row>
    <row r="589" spans="1:14" hidden="1" x14ac:dyDescent="0.25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hidden="1" x14ac:dyDescent="0.25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hidden="1" x14ac:dyDescent="0.25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hidden="1" x14ac:dyDescent="0.25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hidden="1" x14ac:dyDescent="0.25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hidden="1" x14ac:dyDescent="0.25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hidden="1" x14ac:dyDescent="0.25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hidden="1" x14ac:dyDescent="0.25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hidden="1" x14ac:dyDescent="0.25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hidden="1" x14ac:dyDescent="0.25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hidden="1" x14ac:dyDescent="0.25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hidden="1" x14ac:dyDescent="0.25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58"/>
        <v>0</v>
      </c>
      <c r="N600" s="172">
        <v>5410</v>
      </c>
    </row>
    <row r="601" spans="1:14" hidden="1" x14ac:dyDescent="0.25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hidden="1" x14ac:dyDescent="0.25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hidden="1" x14ac:dyDescent="0.25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hidden="1" x14ac:dyDescent="0.25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hidden="1" x14ac:dyDescent="0.25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hidden="1" x14ac:dyDescent="0.25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58"/>
        <v>0</v>
      </c>
      <c r="N606" s="172">
        <v>5410</v>
      </c>
    </row>
    <row r="607" spans="1:14" hidden="1" x14ac:dyDescent="0.25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hidden="1" x14ac:dyDescent="0.25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hidden="1" x14ac:dyDescent="0.25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hidden="1" x14ac:dyDescent="0.25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0</v>
      </c>
      <c r="L610" s="176">
        <f>SUM(L611:L616)</f>
        <v>0</v>
      </c>
      <c r="M610" s="176">
        <f t="shared" ref="M610" si="159">SUM(M611:M616)</f>
        <v>0</v>
      </c>
      <c r="N610" s="172"/>
    </row>
    <row r="611" spans="1:14" hidden="1" x14ac:dyDescent="0.25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60">K611+L611</f>
        <v>0</v>
      </c>
      <c r="N611" s="172">
        <v>3210</v>
      </c>
    </row>
    <row r="612" spans="1:14" hidden="1" x14ac:dyDescent="0.25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hidden="1" x14ac:dyDescent="0.25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0</v>
      </c>
      <c r="L613" s="196">
        <v>0</v>
      </c>
      <c r="M613" s="196">
        <f t="shared" si="160"/>
        <v>0</v>
      </c>
      <c r="N613" s="172">
        <v>5410</v>
      </c>
    </row>
    <row r="614" spans="1:14" hidden="1" x14ac:dyDescent="0.25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hidden="1" x14ac:dyDescent="0.25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hidden="1" x14ac:dyDescent="0.25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hidden="1" x14ac:dyDescent="0.25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0</v>
      </c>
      <c r="L617" s="176">
        <f>SUM(L618:L629)</f>
        <v>0</v>
      </c>
      <c r="M617" s="176">
        <f t="shared" ref="M617" si="161">SUM(M618:M629)</f>
        <v>0</v>
      </c>
      <c r="N617" s="172"/>
    </row>
    <row r="618" spans="1:14" hidden="1" x14ac:dyDescent="0.25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62">K618+L618</f>
        <v>0</v>
      </c>
      <c r="N618" s="172">
        <v>3210</v>
      </c>
    </row>
    <row r="619" spans="1:14" hidden="1" x14ac:dyDescent="0.25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hidden="1" x14ac:dyDescent="0.25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0</v>
      </c>
      <c r="L620" s="196">
        <v>0</v>
      </c>
      <c r="M620" s="196">
        <f t="shared" si="162"/>
        <v>0</v>
      </c>
      <c r="N620" s="172">
        <v>5410</v>
      </c>
    </row>
    <row r="621" spans="1:14" hidden="1" x14ac:dyDescent="0.25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hidden="1" x14ac:dyDescent="0.25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hidden="1" x14ac:dyDescent="0.25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hidden="1" x14ac:dyDescent="0.25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62"/>
        <v>0</v>
      </c>
      <c r="N624" s="172">
        <v>3210</v>
      </c>
    </row>
    <row r="625" spans="1:14" hidden="1" x14ac:dyDescent="0.25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hidden="1" x14ac:dyDescent="0.25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0</v>
      </c>
      <c r="L626" s="196">
        <v>0</v>
      </c>
      <c r="M626" s="196">
        <f t="shared" si="162"/>
        <v>0</v>
      </c>
      <c r="N626" s="172">
        <v>5410</v>
      </c>
    </row>
    <row r="627" spans="1:14" hidden="1" x14ac:dyDescent="0.25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hidden="1" x14ac:dyDescent="0.25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hidden="1" x14ac:dyDescent="0.25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hidden="1" x14ac:dyDescent="0.25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0</v>
      </c>
      <c r="L630" s="176">
        <f t="shared" si="165"/>
        <v>0</v>
      </c>
      <c r="M630" s="176">
        <f t="shared" si="165"/>
        <v>0</v>
      </c>
      <c r="N630" s="172"/>
    </row>
    <row r="631" spans="1:14" hidden="1" x14ac:dyDescent="0.25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0</v>
      </c>
      <c r="L631" s="176">
        <f>SUM(L632:L655)</f>
        <v>0</v>
      </c>
      <c r="M631" s="176">
        <f t="shared" ref="M631" si="166">SUM(M632:M655)</f>
        <v>0</v>
      </c>
      <c r="N631" s="172"/>
    </row>
    <row r="632" spans="1:14" hidden="1" x14ac:dyDescent="0.25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0</v>
      </c>
      <c r="L632" s="196">
        <v>0</v>
      </c>
      <c r="M632" s="196">
        <f t="shared" ref="M632:M655" si="167">K632+L632</f>
        <v>0</v>
      </c>
      <c r="N632" s="172">
        <v>3210</v>
      </c>
    </row>
    <row r="633" spans="1:14" hidden="1" x14ac:dyDescent="0.25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hidden="1" x14ac:dyDescent="0.25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0</v>
      </c>
      <c r="L634" s="196">
        <v>0</v>
      </c>
      <c r="M634" s="196">
        <f t="shared" si="167"/>
        <v>0</v>
      </c>
      <c r="N634" s="172">
        <v>5410</v>
      </c>
    </row>
    <row r="635" spans="1:14" hidden="1" x14ac:dyDescent="0.25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0</v>
      </c>
      <c r="M635" s="196">
        <f t="shared" si="167"/>
        <v>0</v>
      </c>
      <c r="N635" s="172">
        <v>6210</v>
      </c>
    </row>
    <row r="636" spans="1:14" hidden="1" x14ac:dyDescent="0.25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hidden="1" x14ac:dyDescent="0.25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hidden="1" x14ac:dyDescent="0.25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hidden="1" x14ac:dyDescent="0.25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hidden="1" x14ac:dyDescent="0.25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hidden="1" x14ac:dyDescent="0.25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hidden="1" x14ac:dyDescent="0.25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hidden="1" x14ac:dyDescent="0.25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hidden="1" x14ac:dyDescent="0.25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0</v>
      </c>
      <c r="L644" s="196">
        <v>0</v>
      </c>
      <c r="M644" s="196">
        <f t="shared" si="167"/>
        <v>0</v>
      </c>
      <c r="N644" s="172">
        <v>3210</v>
      </c>
    </row>
    <row r="645" spans="1:14" hidden="1" x14ac:dyDescent="0.25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hidden="1" x14ac:dyDescent="0.25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hidden="1" x14ac:dyDescent="0.25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hidden="1" x14ac:dyDescent="0.25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hidden="1" x14ac:dyDescent="0.25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hidden="1" x14ac:dyDescent="0.25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0</v>
      </c>
      <c r="M650" s="196">
        <f t="shared" si="167"/>
        <v>0</v>
      </c>
      <c r="N650" s="172">
        <v>3210</v>
      </c>
    </row>
    <row r="651" spans="1:14" hidden="1" x14ac:dyDescent="0.25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hidden="1" x14ac:dyDescent="0.25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67"/>
        <v>0</v>
      </c>
      <c r="N652" s="172">
        <v>5410</v>
      </c>
    </row>
    <row r="653" spans="1:14" hidden="1" x14ac:dyDescent="0.25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hidden="1" x14ac:dyDescent="0.25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hidden="1" x14ac:dyDescent="0.25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hidden="1" x14ac:dyDescent="0.25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0</v>
      </c>
      <c r="L656" s="176">
        <f>SUM(L657:L692)</f>
        <v>0</v>
      </c>
      <c r="M656" s="176">
        <f t="shared" ref="M656" si="181">SUM(M657:M692)</f>
        <v>0</v>
      </c>
      <c r="N656" s="172"/>
    </row>
    <row r="657" spans="1:14" hidden="1" x14ac:dyDescent="0.25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0</v>
      </c>
      <c r="L657" s="196">
        <v>0</v>
      </c>
      <c r="M657" s="196">
        <f t="shared" ref="M657:M692" si="185">K657+L657</f>
        <v>0</v>
      </c>
      <c r="N657" s="172">
        <v>3210</v>
      </c>
    </row>
    <row r="658" spans="1:14" hidden="1" x14ac:dyDescent="0.25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85"/>
        <v>0</v>
      </c>
      <c r="N658" s="172">
        <v>4910</v>
      </c>
    </row>
    <row r="659" spans="1:14" hidden="1" x14ac:dyDescent="0.25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85"/>
        <v>0</v>
      </c>
      <c r="N659" s="172">
        <v>5410</v>
      </c>
    </row>
    <row r="660" spans="1:14" hidden="1" x14ac:dyDescent="0.25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hidden="1" x14ac:dyDescent="0.25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hidden="1" x14ac:dyDescent="0.25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hidden="1" x14ac:dyDescent="0.25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0</v>
      </c>
      <c r="L663" s="196">
        <v>0</v>
      </c>
      <c r="M663" s="196">
        <f t="shared" si="185"/>
        <v>0</v>
      </c>
      <c r="N663" s="172">
        <v>3210</v>
      </c>
    </row>
    <row r="664" spans="1:14" hidden="1" x14ac:dyDescent="0.25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85"/>
        <v>0</v>
      </c>
      <c r="N664" s="172">
        <v>4910</v>
      </c>
    </row>
    <row r="665" spans="1:14" hidden="1" x14ac:dyDescent="0.25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0</v>
      </c>
      <c r="L665" s="196">
        <v>0</v>
      </c>
      <c r="M665" s="196">
        <f t="shared" si="185"/>
        <v>0</v>
      </c>
      <c r="N665" s="172">
        <v>5410</v>
      </c>
    </row>
    <row r="666" spans="1:14" hidden="1" x14ac:dyDescent="0.25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hidden="1" x14ac:dyDescent="0.25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hidden="1" x14ac:dyDescent="0.25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hidden="1" x14ac:dyDescent="0.25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0</v>
      </c>
      <c r="L669" s="196">
        <v>0</v>
      </c>
      <c r="M669" s="196">
        <f t="shared" si="185"/>
        <v>0</v>
      </c>
      <c r="N669" s="172">
        <v>3210</v>
      </c>
    </row>
    <row r="670" spans="1:14" hidden="1" x14ac:dyDescent="0.25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85"/>
        <v>0</v>
      </c>
      <c r="N670" s="172">
        <v>4910</v>
      </c>
    </row>
    <row r="671" spans="1:14" hidden="1" x14ac:dyDescent="0.25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hidden="1" x14ac:dyDescent="0.25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hidden="1" x14ac:dyDescent="0.25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hidden="1" x14ac:dyDescent="0.25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hidden="1" x14ac:dyDescent="0.25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0</v>
      </c>
      <c r="L675" s="196">
        <v>0</v>
      </c>
      <c r="M675" s="196">
        <f t="shared" si="185"/>
        <v>0</v>
      </c>
      <c r="N675" s="172">
        <v>3210</v>
      </c>
    </row>
    <row r="676" spans="1:14" hidden="1" x14ac:dyDescent="0.25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85"/>
        <v>0</v>
      </c>
      <c r="N676" s="172">
        <v>4910</v>
      </c>
    </row>
    <row r="677" spans="1:14" hidden="1" x14ac:dyDescent="0.25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85"/>
        <v>0</v>
      </c>
      <c r="N677" s="172">
        <v>5410</v>
      </c>
    </row>
    <row r="678" spans="1:14" hidden="1" x14ac:dyDescent="0.25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hidden="1" x14ac:dyDescent="0.25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hidden="1" x14ac:dyDescent="0.25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hidden="1" x14ac:dyDescent="0.25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0</v>
      </c>
      <c r="L681" s="196">
        <v>0</v>
      </c>
      <c r="M681" s="196">
        <f t="shared" si="185"/>
        <v>0</v>
      </c>
      <c r="N681" s="172">
        <v>3210</v>
      </c>
    </row>
    <row r="682" spans="1:14" hidden="1" x14ac:dyDescent="0.25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85"/>
        <v>0</v>
      </c>
      <c r="N682" s="172">
        <v>4910</v>
      </c>
    </row>
    <row r="683" spans="1:14" hidden="1" x14ac:dyDescent="0.25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85"/>
        <v>0</v>
      </c>
      <c r="N683" s="172">
        <v>5410</v>
      </c>
    </row>
    <row r="684" spans="1:14" hidden="1" x14ac:dyDescent="0.25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hidden="1" x14ac:dyDescent="0.25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hidden="1" x14ac:dyDescent="0.25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hidden="1" x14ac:dyDescent="0.25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0</v>
      </c>
      <c r="L687" s="196">
        <v>0</v>
      </c>
      <c r="M687" s="196">
        <f t="shared" si="185"/>
        <v>0</v>
      </c>
      <c r="N687" s="172">
        <v>3210</v>
      </c>
    </row>
    <row r="688" spans="1:14" hidden="1" x14ac:dyDescent="0.25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85"/>
        <v>0</v>
      </c>
      <c r="N688" s="172">
        <v>4910</v>
      </c>
    </row>
    <row r="689" spans="1:14" hidden="1" x14ac:dyDescent="0.25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hidden="1" x14ac:dyDescent="0.25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hidden="1" x14ac:dyDescent="0.25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hidden="1" x14ac:dyDescent="0.25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hidden="1" x14ac:dyDescent="0.25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0</v>
      </c>
      <c r="L693" s="176">
        <f>SUM(L694:L747)</f>
        <v>0</v>
      </c>
      <c r="M693" s="176">
        <f t="shared" ref="M693" si="192">SUM(M694:M747)</f>
        <v>0</v>
      </c>
      <c r="N693" s="172"/>
    </row>
    <row r="694" spans="1:14" hidden="1" x14ac:dyDescent="0.25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0</v>
      </c>
      <c r="L694" s="196">
        <v>0</v>
      </c>
      <c r="M694" s="196">
        <f t="shared" ref="M694:M725" si="193">K694+L694</f>
        <v>0</v>
      </c>
      <c r="N694" s="172">
        <v>3210</v>
      </c>
    </row>
    <row r="695" spans="1:14" hidden="1" x14ac:dyDescent="0.25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93"/>
        <v>0</v>
      </c>
      <c r="N695" s="172">
        <v>4910</v>
      </c>
    </row>
    <row r="696" spans="1:14" hidden="1" x14ac:dyDescent="0.25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hidden="1" x14ac:dyDescent="0.25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hidden="1" x14ac:dyDescent="0.25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hidden="1" x14ac:dyDescent="0.25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hidden="1" x14ac:dyDescent="0.25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0</v>
      </c>
      <c r="L700" s="196">
        <v>0</v>
      </c>
      <c r="M700" s="196">
        <f t="shared" si="193"/>
        <v>0</v>
      </c>
      <c r="N700" s="172">
        <v>3210</v>
      </c>
    </row>
    <row r="701" spans="1:14" hidden="1" x14ac:dyDescent="0.25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hidden="1" x14ac:dyDescent="0.25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hidden="1" x14ac:dyDescent="0.25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hidden="1" x14ac:dyDescent="0.25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hidden="1" x14ac:dyDescent="0.25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hidden="1" x14ac:dyDescent="0.25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0</v>
      </c>
      <c r="L706" s="196">
        <v>0</v>
      </c>
      <c r="M706" s="196">
        <f t="shared" si="193"/>
        <v>0</v>
      </c>
      <c r="N706" s="172">
        <v>3210</v>
      </c>
    </row>
    <row r="707" spans="1:14" hidden="1" x14ac:dyDescent="0.25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hidden="1" x14ac:dyDescent="0.25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93"/>
        <v>0</v>
      </c>
      <c r="N708" s="172">
        <v>5410</v>
      </c>
    </row>
    <row r="709" spans="1:14" hidden="1" x14ac:dyDescent="0.25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hidden="1" x14ac:dyDescent="0.25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hidden="1" x14ac:dyDescent="0.25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hidden="1" x14ac:dyDescent="0.25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0</v>
      </c>
      <c r="M712" s="196">
        <f t="shared" si="193"/>
        <v>0</v>
      </c>
      <c r="N712" s="172">
        <v>3210</v>
      </c>
    </row>
    <row r="713" spans="1:14" hidden="1" x14ac:dyDescent="0.25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93"/>
        <v>0</v>
      </c>
      <c r="N713" s="172">
        <v>4910</v>
      </c>
    </row>
    <row r="714" spans="1:14" hidden="1" x14ac:dyDescent="0.25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hidden="1" x14ac:dyDescent="0.25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hidden="1" x14ac:dyDescent="0.25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hidden="1" x14ac:dyDescent="0.25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hidden="1" x14ac:dyDescent="0.25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0</v>
      </c>
      <c r="L718" s="196">
        <v>0</v>
      </c>
      <c r="M718" s="196">
        <f t="shared" si="193"/>
        <v>0</v>
      </c>
      <c r="N718" s="172">
        <v>3210</v>
      </c>
    </row>
    <row r="719" spans="1:14" hidden="1" x14ac:dyDescent="0.25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93"/>
        <v>0</v>
      </c>
      <c r="N719" s="172">
        <v>4910</v>
      </c>
    </row>
    <row r="720" spans="1:14" hidden="1" x14ac:dyDescent="0.25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hidden="1" x14ac:dyDescent="0.25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hidden="1" x14ac:dyDescent="0.25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hidden="1" x14ac:dyDescent="0.25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hidden="1" x14ac:dyDescent="0.25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0</v>
      </c>
      <c r="M724" s="196">
        <f t="shared" si="193"/>
        <v>0</v>
      </c>
      <c r="N724" s="172">
        <v>3210</v>
      </c>
    </row>
    <row r="725" spans="1:14" hidden="1" x14ac:dyDescent="0.25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hidden="1" x14ac:dyDescent="0.25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ref="M726:M747" si="194">K726+L726</f>
        <v>0</v>
      </c>
      <c r="N726" s="172">
        <v>5410</v>
      </c>
    </row>
    <row r="727" spans="1:14" hidden="1" x14ac:dyDescent="0.25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hidden="1" x14ac:dyDescent="0.25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hidden="1" x14ac:dyDescent="0.25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hidden="1" x14ac:dyDescent="0.25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0</v>
      </c>
      <c r="L730" s="196">
        <v>0</v>
      </c>
      <c r="M730" s="196">
        <f t="shared" si="194"/>
        <v>0</v>
      </c>
      <c r="N730" s="172">
        <v>3210</v>
      </c>
    </row>
    <row r="731" spans="1:14" hidden="1" x14ac:dyDescent="0.25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94"/>
        <v>0</v>
      </c>
      <c r="N731" s="172">
        <v>4910</v>
      </c>
    </row>
    <row r="732" spans="1:14" hidden="1" x14ac:dyDescent="0.25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hidden="1" x14ac:dyDescent="0.25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hidden="1" x14ac:dyDescent="0.25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hidden="1" x14ac:dyDescent="0.25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hidden="1" x14ac:dyDescent="0.25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0</v>
      </c>
      <c r="L736" s="196">
        <v>0</v>
      </c>
      <c r="M736" s="196">
        <f t="shared" si="194"/>
        <v>0</v>
      </c>
      <c r="N736" s="172">
        <v>3210</v>
      </c>
    </row>
    <row r="737" spans="1:14" hidden="1" x14ac:dyDescent="0.25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hidden="1" x14ac:dyDescent="0.25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hidden="1" x14ac:dyDescent="0.25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hidden="1" x14ac:dyDescent="0.25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hidden="1" x14ac:dyDescent="0.25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hidden="1" x14ac:dyDescent="0.25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0</v>
      </c>
      <c r="L742" s="196">
        <v>0</v>
      </c>
      <c r="M742" s="196">
        <f t="shared" si="194"/>
        <v>0</v>
      </c>
      <c r="N742" s="172">
        <v>3210</v>
      </c>
    </row>
    <row r="743" spans="1:14" hidden="1" x14ac:dyDescent="0.25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94"/>
        <v>0</v>
      </c>
      <c r="N743" s="172">
        <v>4910</v>
      </c>
    </row>
    <row r="744" spans="1:14" hidden="1" x14ac:dyDescent="0.25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94"/>
        <v>0</v>
      </c>
      <c r="N744" s="172">
        <v>5410</v>
      </c>
    </row>
    <row r="745" spans="1:14" hidden="1" x14ac:dyDescent="0.25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hidden="1" x14ac:dyDescent="0.25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hidden="1" x14ac:dyDescent="0.25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5.5" hidden="1" x14ac:dyDescent="0.25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0</v>
      </c>
      <c r="L748" s="176">
        <f>SUM(L749:L754)</f>
        <v>0</v>
      </c>
      <c r="M748" s="176">
        <f t="shared" ref="M748" si="196">SUM(M749:M754)</f>
        <v>0</v>
      </c>
      <c r="N748" s="172"/>
    </row>
    <row r="749" spans="1:14" hidden="1" x14ac:dyDescent="0.25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0</v>
      </c>
      <c r="L749" s="196">
        <v>0</v>
      </c>
      <c r="M749" s="196">
        <f t="shared" ref="M749:M754" si="197">K749+L749</f>
        <v>0</v>
      </c>
      <c r="N749" s="172">
        <v>3210</v>
      </c>
    </row>
    <row r="750" spans="1:14" hidden="1" x14ac:dyDescent="0.25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hidden="1" x14ac:dyDescent="0.25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97"/>
        <v>0</v>
      </c>
      <c r="N751" s="172">
        <v>5410</v>
      </c>
    </row>
    <row r="752" spans="1:14" hidden="1" x14ac:dyDescent="0.25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hidden="1" x14ac:dyDescent="0.25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hidden="1" x14ac:dyDescent="0.25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5.5" hidden="1" x14ac:dyDescent="0.25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0</v>
      </c>
      <c r="L755" s="176">
        <f>SUM(L756:L797)</f>
        <v>0</v>
      </c>
      <c r="M755" s="176">
        <f t="shared" ref="M755" si="199">SUM(M756:M797)</f>
        <v>0</v>
      </c>
      <c r="N755" s="172"/>
    </row>
    <row r="756" spans="1:14" hidden="1" x14ac:dyDescent="0.25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hidden="1" x14ac:dyDescent="0.25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hidden="1" x14ac:dyDescent="0.25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hidden="1" x14ac:dyDescent="0.25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hidden="1" x14ac:dyDescent="0.25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hidden="1" x14ac:dyDescent="0.25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hidden="1" x14ac:dyDescent="0.25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200"/>
        <v>0</v>
      </c>
      <c r="N762" s="172">
        <v>3210</v>
      </c>
    </row>
    <row r="763" spans="1:14" hidden="1" x14ac:dyDescent="0.25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hidden="1" x14ac:dyDescent="0.25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200"/>
        <v>0</v>
      </c>
      <c r="N764" s="172">
        <v>5410</v>
      </c>
    </row>
    <row r="765" spans="1:14" hidden="1" x14ac:dyDescent="0.25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hidden="1" x14ac:dyDescent="0.25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hidden="1" x14ac:dyDescent="0.25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hidden="1" x14ac:dyDescent="0.25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0</v>
      </c>
      <c r="L768" s="196">
        <v>0</v>
      </c>
      <c r="M768" s="196">
        <f t="shared" si="200"/>
        <v>0</v>
      </c>
      <c r="N768" s="172">
        <v>3210</v>
      </c>
    </row>
    <row r="769" spans="1:14" hidden="1" x14ac:dyDescent="0.25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hidden="1" x14ac:dyDescent="0.25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200"/>
        <v>0</v>
      </c>
      <c r="N770" s="172">
        <v>5410</v>
      </c>
    </row>
    <row r="771" spans="1:14" hidden="1" x14ac:dyDescent="0.25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hidden="1" x14ac:dyDescent="0.25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hidden="1" x14ac:dyDescent="0.25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hidden="1" x14ac:dyDescent="0.25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200"/>
        <v>0</v>
      </c>
      <c r="N774" s="172">
        <v>3210</v>
      </c>
    </row>
    <row r="775" spans="1:14" hidden="1" x14ac:dyDescent="0.25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hidden="1" x14ac:dyDescent="0.25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hidden="1" x14ac:dyDescent="0.25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hidden="1" x14ac:dyDescent="0.25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hidden="1" x14ac:dyDescent="0.25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hidden="1" x14ac:dyDescent="0.25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0</v>
      </c>
      <c r="L780" s="196">
        <v>0</v>
      </c>
      <c r="M780" s="196">
        <f t="shared" si="200"/>
        <v>0</v>
      </c>
      <c r="N780" s="172">
        <v>3210</v>
      </c>
    </row>
    <row r="781" spans="1:14" hidden="1" x14ac:dyDescent="0.25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hidden="1" x14ac:dyDescent="0.25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0</v>
      </c>
      <c r="L782" s="196">
        <v>0</v>
      </c>
      <c r="M782" s="196">
        <f t="shared" si="200"/>
        <v>0</v>
      </c>
      <c r="N782" s="172">
        <v>5410</v>
      </c>
    </row>
    <row r="783" spans="1:14" hidden="1" x14ac:dyDescent="0.25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hidden="1" x14ac:dyDescent="0.25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hidden="1" x14ac:dyDescent="0.25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hidden="1" x14ac:dyDescent="0.25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0</v>
      </c>
      <c r="L786" s="196">
        <v>0</v>
      </c>
      <c r="M786" s="196">
        <f t="shared" si="200"/>
        <v>0</v>
      </c>
      <c r="N786" s="172">
        <v>3210</v>
      </c>
    </row>
    <row r="787" spans="1:14" hidden="1" x14ac:dyDescent="0.25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hidden="1" x14ac:dyDescent="0.25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0</v>
      </c>
      <c r="L788" s="196">
        <v>0</v>
      </c>
      <c r="M788" s="196">
        <f t="shared" si="200"/>
        <v>0</v>
      </c>
      <c r="N788" s="172">
        <v>5410</v>
      </c>
    </row>
    <row r="789" spans="1:14" hidden="1" x14ac:dyDescent="0.25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hidden="1" x14ac:dyDescent="0.25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hidden="1" x14ac:dyDescent="0.25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hidden="1" x14ac:dyDescent="0.25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0</v>
      </c>
      <c r="L792" s="196">
        <v>0</v>
      </c>
      <c r="M792" s="196">
        <f t="shared" si="200"/>
        <v>0</v>
      </c>
      <c r="N792" s="172">
        <v>3210</v>
      </c>
    </row>
    <row r="793" spans="1:14" hidden="1" x14ac:dyDescent="0.25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200"/>
        <v>0</v>
      </c>
      <c r="N793" s="172">
        <v>4910</v>
      </c>
    </row>
    <row r="794" spans="1:14" hidden="1" x14ac:dyDescent="0.25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200"/>
        <v>0</v>
      </c>
      <c r="N794" s="172">
        <v>5410</v>
      </c>
    </row>
    <row r="795" spans="1:14" hidden="1" x14ac:dyDescent="0.25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hidden="1" x14ac:dyDescent="0.25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hidden="1" x14ac:dyDescent="0.25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hidden="1" x14ac:dyDescent="0.25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0</v>
      </c>
      <c r="L798" s="176">
        <f t="shared" si="204"/>
        <v>0</v>
      </c>
      <c r="M798" s="176">
        <f t="shared" si="204"/>
        <v>0</v>
      </c>
      <c r="N798" s="172"/>
    </row>
    <row r="799" spans="1:14" hidden="1" x14ac:dyDescent="0.25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205">SUM(M800:M805)</f>
        <v>0</v>
      </c>
    </row>
    <row r="800" spans="1:14" hidden="1" x14ac:dyDescent="0.25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206">K800+L800</f>
        <v>0</v>
      </c>
      <c r="N800" s="172">
        <v>3210</v>
      </c>
    </row>
    <row r="801" spans="1:14" hidden="1" x14ac:dyDescent="0.25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hidden="1" x14ac:dyDescent="0.25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hidden="1" x14ac:dyDescent="0.25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hidden="1" x14ac:dyDescent="0.25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hidden="1" x14ac:dyDescent="0.25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hidden="1" x14ac:dyDescent="0.25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0</v>
      </c>
      <c r="L806" s="176">
        <f>SUM(L807:L830)</f>
        <v>0</v>
      </c>
      <c r="M806" s="176">
        <f t="shared" ref="M806" si="208">SUM(M807:M830)</f>
        <v>0</v>
      </c>
      <c r="N806" s="172"/>
    </row>
    <row r="807" spans="1:14" hidden="1" x14ac:dyDescent="0.25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209">K807+L807</f>
        <v>0</v>
      </c>
      <c r="N807" s="172">
        <v>3210</v>
      </c>
    </row>
    <row r="808" spans="1:14" hidden="1" x14ac:dyDescent="0.25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hidden="1" x14ac:dyDescent="0.25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hidden="1" x14ac:dyDescent="0.25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hidden="1" x14ac:dyDescent="0.25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hidden="1" x14ac:dyDescent="0.25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hidden="1" x14ac:dyDescent="0.25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hidden="1" x14ac:dyDescent="0.25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hidden="1" x14ac:dyDescent="0.25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hidden="1" x14ac:dyDescent="0.25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hidden="1" x14ac:dyDescent="0.25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hidden="1" x14ac:dyDescent="0.25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hidden="1" x14ac:dyDescent="0.25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0</v>
      </c>
      <c r="L819" s="196">
        <v>0</v>
      </c>
      <c r="M819" s="196">
        <f t="shared" si="209"/>
        <v>0</v>
      </c>
      <c r="N819" s="172">
        <v>3210</v>
      </c>
    </row>
    <row r="820" spans="1:14" hidden="1" x14ac:dyDescent="0.25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hidden="1" x14ac:dyDescent="0.25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0</v>
      </c>
      <c r="L821" s="196">
        <v>0</v>
      </c>
      <c r="M821" s="196">
        <f t="shared" si="209"/>
        <v>0</v>
      </c>
      <c r="N821" s="172">
        <v>5410</v>
      </c>
    </row>
    <row r="822" spans="1:14" hidden="1" x14ac:dyDescent="0.25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hidden="1" x14ac:dyDescent="0.25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hidden="1" x14ac:dyDescent="0.25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hidden="1" x14ac:dyDescent="0.25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hidden="1" x14ac:dyDescent="0.25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hidden="1" x14ac:dyDescent="0.25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hidden="1" x14ac:dyDescent="0.25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hidden="1" x14ac:dyDescent="0.25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hidden="1" x14ac:dyDescent="0.25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hidden="1" x14ac:dyDescent="0.25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8.25" hidden="1" x14ac:dyDescent="0.25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hidden="1" x14ac:dyDescent="0.25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hidden="1" x14ac:dyDescent="0.25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hidden="1" x14ac:dyDescent="0.25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hidden="1" x14ac:dyDescent="0.25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hidden="1" x14ac:dyDescent="0.25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hidden="1" x14ac:dyDescent="0.25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5.5" hidden="1" x14ac:dyDescent="0.25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8.25" hidden="1" x14ac:dyDescent="0.25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hidden="1" x14ac:dyDescent="0.25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8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hidden="1" x14ac:dyDescent="0.25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9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hidden="1" x14ac:dyDescent="0.25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9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hidden="1" x14ac:dyDescent="0.25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9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hidden="1" x14ac:dyDescent="0.25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9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hidden="1" x14ac:dyDescent="0.25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40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5.5" hidden="1" x14ac:dyDescent="0.25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hidden="1" x14ac:dyDescent="0.25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hidden="1" x14ac:dyDescent="0.25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hidden="1" x14ac:dyDescent="0.25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hidden="1" x14ac:dyDescent="0.25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hidden="1" x14ac:dyDescent="0.25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hidden="1" x14ac:dyDescent="0.25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hidden="1" x14ac:dyDescent="0.25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hidden="1" x14ac:dyDescent="0.25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hidden="1" x14ac:dyDescent="0.25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hidden="1" x14ac:dyDescent="0.25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hidden="1" x14ac:dyDescent="0.25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hidden="1" x14ac:dyDescent="0.25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5.5" hidden="1" x14ac:dyDescent="0.25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hidden="1" x14ac:dyDescent="0.25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hidden="1" x14ac:dyDescent="0.25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hidden="1" x14ac:dyDescent="0.25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hidden="1" x14ac:dyDescent="0.25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hidden="1" x14ac:dyDescent="0.25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hidden="1" x14ac:dyDescent="0.25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hidden="1" x14ac:dyDescent="0.25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hidden="1" x14ac:dyDescent="0.25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hidden="1" x14ac:dyDescent="0.25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hidden="1" x14ac:dyDescent="0.25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hidden="1" x14ac:dyDescent="0.25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hidden="1" x14ac:dyDescent="0.25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5.5" hidden="1" x14ac:dyDescent="0.25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hidden="1" x14ac:dyDescent="0.25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hidden="1" x14ac:dyDescent="0.25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hidden="1" x14ac:dyDescent="0.25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hidden="1" x14ac:dyDescent="0.25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hidden="1" x14ac:dyDescent="0.25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hidden="1" x14ac:dyDescent="0.25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hidden="1" x14ac:dyDescent="0.25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hidden="1" x14ac:dyDescent="0.25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hidden="1" x14ac:dyDescent="0.25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hidden="1" x14ac:dyDescent="0.25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hidden="1" x14ac:dyDescent="0.25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hidden="1" x14ac:dyDescent="0.25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hidden="1" x14ac:dyDescent="0.25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hidden="1" x14ac:dyDescent="0.25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hidden="1" x14ac:dyDescent="0.25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hidden="1" x14ac:dyDescent="0.25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hidden="1" x14ac:dyDescent="0.25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hidden="1" x14ac:dyDescent="0.25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5.5" hidden="1" x14ac:dyDescent="0.25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0</v>
      </c>
      <c r="L892" s="176">
        <f t="shared" si="230"/>
        <v>0</v>
      </c>
      <c r="M892" s="176">
        <f t="shared" si="230"/>
        <v>0</v>
      </c>
      <c r="N892" s="172"/>
    </row>
    <row r="893" spans="1:14" ht="25.5" hidden="1" x14ac:dyDescent="0.25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31">SUM(M894:M911)</f>
        <v>0</v>
      </c>
      <c r="N893" s="172"/>
    </row>
    <row r="894" spans="1:14" hidden="1" x14ac:dyDescent="0.25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hidden="1" x14ac:dyDescent="0.25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hidden="1" x14ac:dyDescent="0.25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hidden="1" x14ac:dyDescent="0.25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hidden="1" x14ac:dyDescent="0.25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hidden="1" x14ac:dyDescent="0.25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hidden="1" x14ac:dyDescent="0.25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32"/>
        <v>0</v>
      </c>
      <c r="N900" s="172">
        <v>3210</v>
      </c>
    </row>
    <row r="901" spans="1:14" hidden="1" x14ac:dyDescent="0.25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hidden="1" x14ac:dyDescent="0.25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hidden="1" x14ac:dyDescent="0.25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hidden="1" x14ac:dyDescent="0.25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hidden="1" x14ac:dyDescent="0.25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hidden="1" x14ac:dyDescent="0.25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hidden="1" x14ac:dyDescent="0.25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hidden="1" x14ac:dyDescent="0.25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hidden="1" x14ac:dyDescent="0.25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hidden="1" x14ac:dyDescent="0.25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hidden="1" x14ac:dyDescent="0.25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hidden="1" x14ac:dyDescent="0.25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hidden="1" x14ac:dyDescent="0.25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hidden="1" x14ac:dyDescent="0.25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hidden="1" x14ac:dyDescent="0.25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hidden="1" x14ac:dyDescent="0.25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hidden="1" x14ac:dyDescent="0.25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hidden="1" x14ac:dyDescent="0.25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hidden="1" x14ac:dyDescent="0.25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hidden="1" x14ac:dyDescent="0.25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hidden="1" x14ac:dyDescent="0.25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hidden="1" x14ac:dyDescent="0.25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hidden="1" x14ac:dyDescent="0.25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hidden="1" x14ac:dyDescent="0.25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hidden="1" x14ac:dyDescent="0.25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5.5" hidden="1" x14ac:dyDescent="0.25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0</v>
      </c>
      <c r="L926" s="176">
        <f t="shared" si="240"/>
        <v>0</v>
      </c>
      <c r="M926" s="176">
        <f t="shared" si="240"/>
        <v>0</v>
      </c>
      <c r="N926" s="172"/>
    </row>
    <row r="927" spans="1:14" ht="25.5" hidden="1" x14ac:dyDescent="0.25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0</v>
      </c>
      <c r="L927" s="176">
        <f t="shared" si="241"/>
        <v>0</v>
      </c>
      <c r="M927" s="176">
        <f t="shared" si="241"/>
        <v>0</v>
      </c>
      <c r="N927" s="172"/>
    </row>
    <row r="928" spans="1:14" hidden="1" x14ac:dyDescent="0.25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42">SUM(M929:M934)</f>
        <v>0</v>
      </c>
      <c r="N928" s="172"/>
    </row>
    <row r="929" spans="1:14" hidden="1" x14ac:dyDescent="0.25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>
        <v>0</v>
      </c>
      <c r="M929" s="196">
        <f t="shared" ref="M929:M934" si="243">K929+L929</f>
        <v>0</v>
      </c>
      <c r="N929" s="172">
        <v>3210</v>
      </c>
    </row>
    <row r="930" spans="1:14" hidden="1" x14ac:dyDescent="0.25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43"/>
        <v>0</v>
      </c>
      <c r="N930" s="172">
        <v>4910</v>
      </c>
    </row>
    <row r="931" spans="1:14" hidden="1" x14ac:dyDescent="0.25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>
        <v>0</v>
      </c>
      <c r="M931" s="196">
        <f t="shared" si="243"/>
        <v>0</v>
      </c>
      <c r="N931" s="172">
        <v>5410</v>
      </c>
    </row>
    <row r="932" spans="1:14" hidden="1" x14ac:dyDescent="0.25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hidden="1" x14ac:dyDescent="0.25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hidden="1" x14ac:dyDescent="0.25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5.5" hidden="1" x14ac:dyDescent="0.25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0</v>
      </c>
      <c r="L935" s="176">
        <f t="shared" si="244"/>
        <v>0</v>
      </c>
      <c r="M935" s="176">
        <f t="shared" si="244"/>
        <v>0</v>
      </c>
      <c r="N935" s="172"/>
    </row>
    <row r="936" spans="1:14" hidden="1" x14ac:dyDescent="0.25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45">SUM(M937:M948)</f>
        <v>0</v>
      </c>
      <c r="N936" s="172"/>
    </row>
    <row r="937" spans="1:14" hidden="1" x14ac:dyDescent="0.25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47">K937+L937</f>
        <v>0</v>
      </c>
      <c r="N937" s="172">
        <v>3210</v>
      </c>
    </row>
    <row r="938" spans="1:14" hidden="1" x14ac:dyDescent="0.25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47"/>
        <v>0</v>
      </c>
      <c r="N938" s="172">
        <v>4910</v>
      </c>
    </row>
    <row r="939" spans="1:14" hidden="1" x14ac:dyDescent="0.25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47"/>
        <v>0</v>
      </c>
      <c r="N939" s="172">
        <v>5410</v>
      </c>
    </row>
    <row r="940" spans="1:14" hidden="1" x14ac:dyDescent="0.25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hidden="1" x14ac:dyDescent="0.25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hidden="1" x14ac:dyDescent="0.25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hidden="1" x14ac:dyDescent="0.25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hidden="1" x14ac:dyDescent="0.25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hidden="1" x14ac:dyDescent="0.25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hidden="1" x14ac:dyDescent="0.25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hidden="1" x14ac:dyDescent="0.25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hidden="1" x14ac:dyDescent="0.25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hidden="1" x14ac:dyDescent="0.25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0</v>
      </c>
      <c r="L949" s="198">
        <f>SUM(L950:L991)</f>
        <v>0</v>
      </c>
      <c r="M949" s="198">
        <f t="shared" ref="M949" si="248">SUM(M950:M991)</f>
        <v>0</v>
      </c>
      <c r="N949" s="172"/>
    </row>
    <row r="950" spans="1:14" hidden="1" x14ac:dyDescent="0.25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0</v>
      </c>
      <c r="L950" s="196">
        <v>0</v>
      </c>
      <c r="M950" s="196">
        <f t="shared" ref="M950:M991" si="249">K950+L950</f>
        <v>0</v>
      </c>
      <c r="N950" s="172">
        <v>3210</v>
      </c>
    </row>
    <row r="951" spans="1:14" hidden="1" x14ac:dyDescent="0.25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49"/>
        <v>0</v>
      </c>
      <c r="N951" s="172">
        <v>4910</v>
      </c>
    </row>
    <row r="952" spans="1:14" hidden="1" x14ac:dyDescent="0.25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hidden="1" x14ac:dyDescent="0.25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hidden="1" x14ac:dyDescent="0.25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hidden="1" x14ac:dyDescent="0.25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hidden="1" x14ac:dyDescent="0.25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hidden="1" x14ac:dyDescent="0.25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49"/>
        <v>0</v>
      </c>
      <c r="N957" s="172">
        <v>4910</v>
      </c>
    </row>
    <row r="958" spans="1:14" hidden="1" x14ac:dyDescent="0.25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hidden="1" x14ac:dyDescent="0.25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hidden="1" x14ac:dyDescent="0.25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hidden="1" x14ac:dyDescent="0.25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hidden="1" x14ac:dyDescent="0.25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0</v>
      </c>
      <c r="L962" s="196">
        <v>0</v>
      </c>
      <c r="M962" s="196">
        <f t="shared" si="249"/>
        <v>0</v>
      </c>
      <c r="N962" s="172">
        <v>3210</v>
      </c>
    </row>
    <row r="963" spans="1:14" hidden="1" x14ac:dyDescent="0.25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hidden="1" x14ac:dyDescent="0.25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hidden="1" x14ac:dyDescent="0.25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hidden="1" x14ac:dyDescent="0.25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hidden="1" x14ac:dyDescent="0.25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hidden="1" x14ac:dyDescent="0.25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0</v>
      </c>
      <c r="L968" s="196">
        <v>0</v>
      </c>
      <c r="M968" s="196">
        <f t="shared" si="249"/>
        <v>0</v>
      </c>
      <c r="N968" s="172">
        <v>3210</v>
      </c>
    </row>
    <row r="969" spans="1:14" hidden="1" x14ac:dyDescent="0.25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49"/>
        <v>0</v>
      </c>
      <c r="N969" s="172">
        <v>4910</v>
      </c>
    </row>
    <row r="970" spans="1:14" hidden="1" x14ac:dyDescent="0.25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hidden="1" x14ac:dyDescent="0.25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hidden="1" x14ac:dyDescent="0.25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hidden="1" x14ac:dyDescent="0.25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hidden="1" x14ac:dyDescent="0.25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0</v>
      </c>
      <c r="L974" s="196">
        <v>0</v>
      </c>
      <c r="M974" s="196">
        <f t="shared" si="249"/>
        <v>0</v>
      </c>
      <c r="N974" s="172">
        <v>3210</v>
      </c>
    </row>
    <row r="975" spans="1:14" hidden="1" x14ac:dyDescent="0.25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49"/>
        <v>0</v>
      </c>
      <c r="N975" s="172">
        <v>4910</v>
      </c>
    </row>
    <row r="976" spans="1:14" hidden="1" x14ac:dyDescent="0.25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49"/>
        <v>0</v>
      </c>
      <c r="N976" s="172">
        <v>5410</v>
      </c>
    </row>
    <row r="977" spans="1:14" hidden="1" x14ac:dyDescent="0.25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49"/>
        <v>0</v>
      </c>
      <c r="N977" s="172">
        <v>6210</v>
      </c>
    </row>
    <row r="978" spans="1:14" hidden="1" x14ac:dyDescent="0.25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hidden="1" x14ac:dyDescent="0.25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hidden="1" x14ac:dyDescent="0.25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49"/>
        <v>0</v>
      </c>
      <c r="N980" s="172">
        <v>3210</v>
      </c>
    </row>
    <row r="981" spans="1:14" hidden="1" x14ac:dyDescent="0.25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hidden="1" x14ac:dyDescent="0.25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hidden="1" x14ac:dyDescent="0.25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hidden="1" x14ac:dyDescent="0.25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hidden="1" x14ac:dyDescent="0.25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hidden="1" x14ac:dyDescent="0.25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0</v>
      </c>
      <c r="L986" s="196">
        <v>0</v>
      </c>
      <c r="M986" s="196">
        <f t="shared" si="249"/>
        <v>0</v>
      </c>
      <c r="N986" s="172">
        <v>3210</v>
      </c>
    </row>
    <row r="987" spans="1:14" hidden="1" x14ac:dyDescent="0.25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49"/>
        <v>0</v>
      </c>
      <c r="N987" s="172">
        <v>4910</v>
      </c>
    </row>
    <row r="988" spans="1:14" hidden="1" x14ac:dyDescent="0.25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0</v>
      </c>
      <c r="M988" s="196">
        <f t="shared" si="249"/>
        <v>0</v>
      </c>
      <c r="N988" s="172">
        <v>5410</v>
      </c>
    </row>
    <row r="989" spans="1:14" hidden="1" x14ac:dyDescent="0.25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hidden="1" x14ac:dyDescent="0.25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hidden="1" x14ac:dyDescent="0.25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hidden="1" x14ac:dyDescent="0.25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52">SUM(M993:M998)</f>
        <v>0</v>
      </c>
      <c r="N992" s="172"/>
    </row>
    <row r="993" spans="1:14" hidden="1" x14ac:dyDescent="0.25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53">K993+L993</f>
        <v>0</v>
      </c>
      <c r="N993" s="172">
        <v>3210</v>
      </c>
    </row>
    <row r="994" spans="1:14" hidden="1" x14ac:dyDescent="0.25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hidden="1" x14ac:dyDescent="0.25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hidden="1" x14ac:dyDescent="0.25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hidden="1" x14ac:dyDescent="0.25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hidden="1" x14ac:dyDescent="0.25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5.5" hidden="1" x14ac:dyDescent="0.25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0</v>
      </c>
      <c r="L999" s="176">
        <f>SUM(L1000:L1005)</f>
        <v>0</v>
      </c>
      <c r="M999" s="176">
        <f t="shared" ref="M999" si="254">SUM(M1000:M1005)</f>
        <v>0</v>
      </c>
      <c r="N999" s="172"/>
    </row>
    <row r="1000" spans="1:14" hidden="1" x14ac:dyDescent="0.25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0</v>
      </c>
      <c r="L1000" s="196">
        <v>0</v>
      </c>
      <c r="M1000" s="196">
        <f t="shared" ref="M1000:M1005" si="255">K1000+L1000</f>
        <v>0</v>
      </c>
      <c r="N1000" s="172">
        <v>3210</v>
      </c>
    </row>
    <row r="1001" spans="1:14" hidden="1" x14ac:dyDescent="0.25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55"/>
        <v>0</v>
      </c>
      <c r="N1001" s="172">
        <v>4910</v>
      </c>
    </row>
    <row r="1002" spans="1:14" hidden="1" x14ac:dyDescent="0.25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0</v>
      </c>
      <c r="L1002" s="196">
        <v>0</v>
      </c>
      <c r="M1002" s="196">
        <f t="shared" si="255"/>
        <v>0</v>
      </c>
      <c r="N1002" s="172">
        <v>5410</v>
      </c>
    </row>
    <row r="1003" spans="1:14" hidden="1" x14ac:dyDescent="0.25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55"/>
        <v>0</v>
      </c>
      <c r="N1003" s="172">
        <v>6210</v>
      </c>
    </row>
    <row r="1004" spans="1:14" hidden="1" x14ac:dyDescent="0.25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55"/>
        <v>0</v>
      </c>
      <c r="N1004" s="172">
        <v>7210</v>
      </c>
    </row>
    <row r="1005" spans="1:14" hidden="1" x14ac:dyDescent="0.25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55"/>
        <v>0</v>
      </c>
      <c r="N1005" s="172">
        <v>8210</v>
      </c>
    </row>
    <row r="1006" spans="1:14" hidden="1" x14ac:dyDescent="0.25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58">SUM(M1007:M1012)</f>
        <v>0</v>
      </c>
      <c r="N1006" s="172"/>
    </row>
    <row r="1007" spans="1:14" hidden="1" x14ac:dyDescent="0.25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59">K1007+L1007</f>
        <v>0</v>
      </c>
      <c r="N1007" s="172">
        <v>3210</v>
      </c>
    </row>
    <row r="1008" spans="1:14" hidden="1" x14ac:dyDescent="0.25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hidden="1" x14ac:dyDescent="0.25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hidden="1" x14ac:dyDescent="0.25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59"/>
        <v>0</v>
      </c>
      <c r="N1010" s="172">
        <v>6210</v>
      </c>
    </row>
    <row r="1011" spans="1:14" hidden="1" x14ac:dyDescent="0.25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hidden="1" x14ac:dyDescent="0.25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hidden="1" x14ac:dyDescent="0.25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hidden="1" x14ac:dyDescent="0.25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hidden="1" x14ac:dyDescent="0.25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hidden="1" x14ac:dyDescent="0.25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hidden="1" x14ac:dyDescent="0.25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hidden="1" x14ac:dyDescent="0.25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hidden="1" x14ac:dyDescent="0.25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5.5" hidden="1" x14ac:dyDescent="0.25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5.5" hidden="1" x14ac:dyDescent="0.25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hidden="1" x14ac:dyDescent="0.25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hidden="1" x14ac:dyDescent="0.25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hidden="1" x14ac:dyDescent="0.25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hidden="1" x14ac:dyDescent="0.25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hidden="1" x14ac:dyDescent="0.25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hidden="1" x14ac:dyDescent="0.25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5.5" hidden="1" x14ac:dyDescent="0.25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hidden="1" x14ac:dyDescent="0.25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hidden="1" x14ac:dyDescent="0.25">
      <c r="A1030" s="27">
        <f t="shared" si="246"/>
        <v>4521</v>
      </c>
      <c r="B1030" s="28" t="str">
        <f t="shared" ref="B1030:B1132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hidden="1" x14ac:dyDescent="0.25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hidden="1" x14ac:dyDescent="0.25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hidden="1" x14ac:dyDescent="0.25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hidden="1" x14ac:dyDescent="0.25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5.5" hidden="1" x14ac:dyDescent="0.25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0</v>
      </c>
      <c r="L1035" s="176">
        <f t="shared" si="270"/>
        <v>0</v>
      </c>
      <c r="M1035" s="176">
        <f t="shared" si="270"/>
        <v>0</v>
      </c>
      <c r="N1035" s="172"/>
    </row>
    <row r="1036" spans="1:14" ht="25.5" hidden="1" x14ac:dyDescent="0.25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0</v>
      </c>
      <c r="L1036" s="176">
        <f t="shared" si="271"/>
        <v>0</v>
      </c>
      <c r="M1036" s="176">
        <f t="shared" si="271"/>
        <v>0</v>
      </c>
      <c r="N1036" s="172"/>
    </row>
    <row r="1037" spans="1:14" ht="51" hidden="1" x14ac:dyDescent="0.25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hidden="1" x14ac:dyDescent="0.25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hidden="1" x14ac:dyDescent="0.25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hidden="1" x14ac:dyDescent="0.25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hidden="1" x14ac:dyDescent="0.25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hidden="1" x14ac:dyDescent="0.25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hidden="1" x14ac:dyDescent="0.25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8.25" hidden="1" x14ac:dyDescent="0.25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74">SUM(M1045:M1050)</f>
        <v>0</v>
      </c>
      <c r="N1044" s="172"/>
    </row>
    <row r="1045" spans="1:14" hidden="1" x14ac:dyDescent="0.25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75">K1045+L1045</f>
        <v>0</v>
      </c>
      <c r="N1045" s="172">
        <v>3210</v>
      </c>
    </row>
    <row r="1046" spans="1:14" hidden="1" x14ac:dyDescent="0.25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hidden="1" x14ac:dyDescent="0.25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hidden="1" x14ac:dyDescent="0.25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hidden="1" x14ac:dyDescent="0.25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hidden="1" x14ac:dyDescent="0.25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hidden="1" x14ac:dyDescent="0.25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SUM(K1053,K1073,K1094,K1101,K1108,K1204,K1129,K1146,K1153,K1160,K1253,K1224,K1242,K1187)</f>
        <v>84429</v>
      </c>
      <c r="L1052" s="161">
        <f>SUM(L1053,L1073,L1094,L1101,L1108,L1204,L1129,L1146,L1153,L1160,L1253,L1224,L1242,L1187)</f>
        <v>38963</v>
      </c>
      <c r="M1052" s="161">
        <f>SUM(M1053,M1073,M1094,M1101,M1108,M1204,M1129,M1146,M1153,M1160,M1253,M1224,M1242,M1187)</f>
        <v>123392</v>
      </c>
    </row>
    <row r="1053" spans="1:14" ht="25.5" x14ac:dyDescent="0.25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76">SUM(L1055)</f>
        <v>0</v>
      </c>
      <c r="M1053" s="182">
        <f t="shared" si="276"/>
        <v>0</v>
      </c>
      <c r="N1053" s="172"/>
    </row>
    <row r="1054" spans="1:14" ht="25.5" x14ac:dyDescent="0.25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77">SUMIF($F1055:$F1072,$G1054,L1055:L1072)</f>
        <v>0</v>
      </c>
      <c r="M1054" s="171">
        <f t="shared" si="277"/>
        <v>0</v>
      </c>
      <c r="N1054" s="172"/>
    </row>
    <row r="1055" spans="1:14" x14ac:dyDescent="0.25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78">SUM(L1056,L1061)</f>
        <v>0</v>
      </c>
      <c r="M1055" s="176">
        <f t="shared" si="278"/>
        <v>0</v>
      </c>
    </row>
    <row r="1056" spans="1:14" x14ac:dyDescent="0.25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79">SUM(L1057,L1059)</f>
        <v>0</v>
      </c>
      <c r="M1056" s="176">
        <f t="shared" si="279"/>
        <v>0</v>
      </c>
    </row>
    <row r="1057" spans="1:14" x14ac:dyDescent="0.25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80">SUM(L1058)</f>
        <v>0</v>
      </c>
      <c r="M1057" s="176">
        <f t="shared" si="280"/>
        <v>0</v>
      </c>
    </row>
    <row r="1058" spans="1:14" x14ac:dyDescent="0.25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0</v>
      </c>
      <c r="M1058" s="180">
        <f>K1058+L1058</f>
        <v>0</v>
      </c>
      <c r="N1058" s="38">
        <v>111</v>
      </c>
    </row>
    <row r="1059" spans="1:14" x14ac:dyDescent="0.25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0</v>
      </c>
      <c r="M1059" s="176">
        <f>SUM(M1060:M1060)</f>
        <v>0</v>
      </c>
    </row>
    <row r="1060" spans="1:14" ht="25.5" x14ac:dyDescent="0.25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0</v>
      </c>
      <c r="M1060" s="180">
        <f>K1060+L1060</f>
        <v>0</v>
      </c>
      <c r="N1060" s="38">
        <v>111</v>
      </c>
    </row>
    <row r="1061" spans="1:14" x14ac:dyDescent="0.25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0</v>
      </c>
      <c r="M1061" s="176">
        <f>SUM(M1062,M1065,M1067,M1069)</f>
        <v>0</v>
      </c>
    </row>
    <row r="1062" spans="1:14" x14ac:dyDescent="0.25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81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81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81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81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81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81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0</v>
      </c>
      <c r="M1069" s="176">
        <f>SUM(M1070:M1071)</f>
        <v>0</v>
      </c>
    </row>
    <row r="1070" spans="1:14" x14ac:dyDescent="0.25">
      <c r="A1070" s="27">
        <f t="shared" si="281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0</v>
      </c>
      <c r="M1070" s="180">
        <f>K1070+L1070</f>
        <v>0</v>
      </c>
      <c r="N1070" s="38">
        <v>111</v>
      </c>
    </row>
    <row r="1071" spans="1:14" ht="25.5" x14ac:dyDescent="0.25">
      <c r="A1071" s="27">
        <f t="shared" si="281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81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81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81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81"/>
        <v>32</v>
      </c>
      <c r="B1076" s="28" t="str">
        <f t="shared" si="269"/>
        <v xml:space="preserve"> </v>
      </c>
      <c r="C1076" s="35" t="str">
        <f t="shared" ref="C1076:C1079" si="282">IF(H1076&gt;0,LEFT(E1076,3),"  ")</f>
        <v xml:space="preserve">  </v>
      </c>
      <c r="D1076" s="35" t="str">
        <f t="shared" ref="D1076:D1079" si="283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81"/>
        <v>321</v>
      </c>
      <c r="B1077" s="28" t="str">
        <f t="shared" si="269"/>
        <v xml:space="preserve"> </v>
      </c>
      <c r="C1077" s="35" t="str">
        <f t="shared" si="282"/>
        <v xml:space="preserve">  </v>
      </c>
      <c r="D1077" s="35" t="str">
        <f t="shared" si="283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81"/>
        <v>3211</v>
      </c>
      <c r="B1078" s="28" t="str">
        <f t="shared" si="269"/>
        <v xml:space="preserve"> </v>
      </c>
      <c r="C1078" s="35" t="str">
        <f t="shared" si="282"/>
        <v xml:space="preserve">  </v>
      </c>
      <c r="D1078" s="35" t="str">
        <f t="shared" si="283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81"/>
        <v>322</v>
      </c>
      <c r="B1079" s="28" t="str">
        <f t="shared" si="269"/>
        <v xml:space="preserve"> </v>
      </c>
      <c r="C1079" s="35" t="str">
        <f t="shared" si="282"/>
        <v xml:space="preserve">  </v>
      </c>
      <c r="D1079" s="35" t="str">
        <f t="shared" si="283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81"/>
        <v>3222</v>
      </c>
      <c r="B1081" s="28" t="str">
        <f t="shared" si="269"/>
        <v xml:space="preserve"> </v>
      </c>
      <c r="C1081" s="35" t="str">
        <f t="shared" ref="C1081:C1086" si="284">IF(H1081&gt;0,LEFT(E1081,3),"  ")</f>
        <v xml:space="preserve">  </v>
      </c>
      <c r="D1081" s="35" t="str">
        <f t="shared" ref="D1081:D1086" si="285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81"/>
        <v>323</v>
      </c>
      <c r="B1082" s="28" t="str">
        <f t="shared" si="269"/>
        <v xml:space="preserve"> </v>
      </c>
      <c r="C1082" s="35" t="str">
        <f t="shared" si="284"/>
        <v xml:space="preserve">  </v>
      </c>
      <c r="D1082" s="35" t="str">
        <f t="shared" si="285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81"/>
        <v>3231</v>
      </c>
      <c r="B1083" s="28" t="str">
        <f t="shared" si="269"/>
        <v xml:space="preserve"> </v>
      </c>
      <c r="C1083" s="35" t="str">
        <f t="shared" si="284"/>
        <v xml:space="preserve">  </v>
      </c>
      <c r="D1083" s="35" t="str">
        <f t="shared" si="285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81"/>
        <v>3232</v>
      </c>
      <c r="B1084" s="28" t="str">
        <f t="shared" si="269"/>
        <v xml:space="preserve"> </v>
      </c>
      <c r="C1084" s="35" t="str">
        <f t="shared" si="284"/>
        <v xml:space="preserve">  </v>
      </c>
      <c r="D1084" s="35" t="str">
        <f t="shared" si="285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81"/>
        <v>3237</v>
      </c>
      <c r="B1085" s="28" t="str">
        <f t="shared" si="269"/>
        <v xml:space="preserve"> </v>
      </c>
      <c r="C1085" s="35" t="str">
        <f t="shared" si="284"/>
        <v xml:space="preserve">  </v>
      </c>
      <c r="D1085" s="35" t="str">
        <f t="shared" si="285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81"/>
        <v>3239</v>
      </c>
      <c r="B1086" s="28" t="str">
        <f t="shared" si="269"/>
        <v xml:space="preserve"> </v>
      </c>
      <c r="C1086" s="35" t="str">
        <f t="shared" si="284"/>
        <v xml:space="preserve">  </v>
      </c>
      <c r="D1086" s="35" t="str">
        <f t="shared" si="285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3" si="286">G1090</f>
        <v>38</v>
      </c>
      <c r="B1090" s="28" t="str">
        <f t="shared" si="269"/>
        <v xml:space="preserve"> </v>
      </c>
      <c r="C1090" s="35" t="str">
        <f t="shared" ref="C1090:C1133" si="287">IF(H1090&gt;0,LEFT(E1090,3),"  ")</f>
        <v xml:space="preserve">  </v>
      </c>
      <c r="D1090" s="35" t="str">
        <f t="shared" ref="D1090:D1133" si="288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89">SUM(K1091)</f>
        <v>0</v>
      </c>
      <c r="L1090" s="176">
        <f t="shared" si="289"/>
        <v>0</v>
      </c>
      <c r="M1090" s="176">
        <f t="shared" si="289"/>
        <v>0</v>
      </c>
    </row>
    <row r="1091" spans="1:14" x14ac:dyDescent="0.25">
      <c r="A1091" s="27">
        <f t="shared" si="286"/>
        <v>381</v>
      </c>
      <c r="B1091" s="28" t="str">
        <f t="shared" si="269"/>
        <v xml:space="preserve"> </v>
      </c>
      <c r="C1091" s="35" t="str">
        <f t="shared" si="287"/>
        <v xml:space="preserve">  </v>
      </c>
      <c r="D1091" s="35" t="str">
        <f t="shared" si="288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86"/>
        <v>3811</v>
      </c>
      <c r="B1092" s="28" t="str">
        <f t="shared" si="269"/>
        <v xml:space="preserve"> </v>
      </c>
      <c r="C1092" s="35" t="str">
        <f t="shared" si="287"/>
        <v xml:space="preserve">  </v>
      </c>
      <c r="D1092" s="35" t="str">
        <f t="shared" si="288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86"/>
        <v>0</v>
      </c>
      <c r="B1093" s="28" t="str">
        <f t="shared" si="269"/>
        <v xml:space="preserve"> </v>
      </c>
      <c r="C1093" s="35" t="str">
        <f t="shared" si="287"/>
        <v xml:space="preserve">  </v>
      </c>
      <c r="D1093" s="35" t="str">
        <f t="shared" si="288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86"/>
        <v>K 1207 17</v>
      </c>
      <c r="B1094" s="28" t="str">
        <f t="shared" si="269"/>
        <v xml:space="preserve"> </v>
      </c>
      <c r="C1094" s="35" t="str">
        <f t="shared" si="287"/>
        <v xml:space="preserve">  </v>
      </c>
      <c r="D1094" s="35" t="str">
        <f t="shared" si="288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200</v>
      </c>
      <c r="L1094" s="182">
        <f>SUM(L1096)</f>
        <v>0</v>
      </c>
      <c r="M1094" s="182">
        <f>SUM(M1096)</f>
        <v>200</v>
      </c>
      <c r="N1094" s="172"/>
    </row>
    <row r="1095" spans="1:14" ht="25.5" x14ac:dyDescent="0.25">
      <c r="A1095" s="27">
        <f t="shared" si="286"/>
        <v>11</v>
      </c>
      <c r="B1095" s="28" t="str">
        <f t="shared" si="269"/>
        <v xml:space="preserve"> </v>
      </c>
      <c r="C1095" s="35" t="str">
        <f t="shared" si="287"/>
        <v xml:space="preserve">  </v>
      </c>
      <c r="D1095" s="35" t="str">
        <f t="shared" si="288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0">SUMIF($F1096:$F1100,$G1095,K1096:K1100)</f>
        <v>200</v>
      </c>
      <c r="L1095" s="171">
        <f t="shared" si="290"/>
        <v>0</v>
      </c>
      <c r="M1095" s="171">
        <f t="shared" si="290"/>
        <v>200</v>
      </c>
      <c r="N1095" s="172"/>
    </row>
    <row r="1096" spans="1:14" ht="25.5" x14ac:dyDescent="0.25">
      <c r="A1096" s="27">
        <f t="shared" si="286"/>
        <v>4</v>
      </c>
      <c r="B1096" s="28" t="str">
        <f t="shared" si="269"/>
        <v xml:space="preserve"> </v>
      </c>
      <c r="C1096" s="35" t="str">
        <f t="shared" si="287"/>
        <v xml:space="preserve">  </v>
      </c>
      <c r="D1096" s="35" t="str">
        <f t="shared" si="288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1">SUM(K1097)</f>
        <v>200</v>
      </c>
      <c r="L1096" s="176">
        <f t="shared" si="291"/>
        <v>0</v>
      </c>
      <c r="M1096" s="176">
        <f t="shared" si="291"/>
        <v>200</v>
      </c>
    </row>
    <row r="1097" spans="1:14" ht="25.5" x14ac:dyDescent="0.25">
      <c r="A1097" s="27">
        <f t="shared" si="286"/>
        <v>42</v>
      </c>
      <c r="B1097" s="28" t="str">
        <f t="shared" si="269"/>
        <v xml:space="preserve"> </v>
      </c>
      <c r="C1097" s="35" t="str">
        <f t="shared" si="287"/>
        <v xml:space="preserve">  </v>
      </c>
      <c r="D1097" s="35" t="str">
        <f t="shared" si="288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1"/>
        <v>200</v>
      </c>
      <c r="L1097" s="176">
        <f t="shared" si="291"/>
        <v>0</v>
      </c>
      <c r="M1097" s="176">
        <f t="shared" si="291"/>
        <v>200</v>
      </c>
      <c r="N1097" s="172"/>
    </row>
    <row r="1098" spans="1:14" ht="25.5" x14ac:dyDescent="0.25">
      <c r="A1098" s="27">
        <f t="shared" si="286"/>
        <v>424</v>
      </c>
      <c r="B1098" s="28" t="str">
        <f t="shared" si="269"/>
        <v xml:space="preserve"> </v>
      </c>
      <c r="C1098" s="35" t="str">
        <f t="shared" si="287"/>
        <v xml:space="preserve">  </v>
      </c>
      <c r="D1098" s="35" t="str">
        <f t="shared" si="288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1"/>
        <v>200</v>
      </c>
      <c r="L1098" s="176">
        <f t="shared" si="291"/>
        <v>0</v>
      </c>
      <c r="M1098" s="176">
        <f t="shared" si="291"/>
        <v>200</v>
      </c>
      <c r="N1098" s="172"/>
    </row>
    <row r="1099" spans="1:14" x14ac:dyDescent="0.25">
      <c r="A1099" s="27">
        <f t="shared" si="286"/>
        <v>4241</v>
      </c>
      <c r="B1099" s="28" t="str">
        <f t="shared" si="269"/>
        <v xml:space="preserve"> </v>
      </c>
      <c r="C1099" s="35" t="str">
        <f t="shared" si="287"/>
        <v xml:space="preserve">  </v>
      </c>
      <c r="D1099" s="35" t="str">
        <f t="shared" si="288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200</v>
      </c>
      <c r="L1099" s="196">
        <v>0</v>
      </c>
      <c r="M1099" s="180">
        <f>K1099+L1099</f>
        <v>200</v>
      </c>
      <c r="N1099" s="38">
        <v>111</v>
      </c>
    </row>
    <row r="1100" spans="1:14" x14ac:dyDescent="0.25">
      <c r="A1100" s="27">
        <f t="shared" si="286"/>
        <v>0</v>
      </c>
      <c r="B1100" s="28" t="str">
        <f t="shared" si="269"/>
        <v xml:space="preserve"> </v>
      </c>
      <c r="C1100" s="35" t="str">
        <f t="shared" si="287"/>
        <v xml:space="preserve">  </v>
      </c>
      <c r="D1100" s="35" t="str">
        <f t="shared" si="288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86"/>
        <v>T 1207 10</v>
      </c>
      <c r="B1101" s="28" t="str">
        <f t="shared" si="269"/>
        <v xml:space="preserve"> </v>
      </c>
      <c r="C1101" s="35" t="str">
        <f t="shared" si="287"/>
        <v xml:space="preserve">  </v>
      </c>
      <c r="D1101" s="35" t="str">
        <f t="shared" si="288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30000</v>
      </c>
      <c r="L1101" s="182">
        <f>SUM(L1103)</f>
        <v>0</v>
      </c>
      <c r="M1101" s="182">
        <f>SUM(M1103)</f>
        <v>30000</v>
      </c>
      <c r="N1101" s="172"/>
    </row>
    <row r="1102" spans="1:14" ht="25.5" x14ac:dyDescent="0.25">
      <c r="A1102" s="27">
        <f t="shared" si="286"/>
        <v>11</v>
      </c>
      <c r="B1102" s="28" t="str">
        <f t="shared" si="269"/>
        <v xml:space="preserve"> </v>
      </c>
      <c r="C1102" s="35" t="str">
        <f t="shared" si="287"/>
        <v xml:space="preserve">  </v>
      </c>
      <c r="D1102" s="35" t="str">
        <f t="shared" si="288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2">SUMIF($F1103:$F1107,$G1102,K1103:K1107)</f>
        <v>30000</v>
      </c>
      <c r="L1102" s="171">
        <f t="shared" si="292"/>
        <v>0</v>
      </c>
      <c r="M1102" s="171">
        <f t="shared" si="292"/>
        <v>30000</v>
      </c>
      <c r="N1102" s="172"/>
    </row>
    <row r="1103" spans="1:14" x14ac:dyDescent="0.25">
      <c r="A1103" s="27">
        <f t="shared" si="286"/>
        <v>3</v>
      </c>
      <c r="B1103" s="28" t="str">
        <f t="shared" si="269"/>
        <v xml:space="preserve"> </v>
      </c>
      <c r="C1103" s="35" t="str">
        <f t="shared" si="287"/>
        <v xml:space="preserve">  </v>
      </c>
      <c r="D1103" s="35" t="str">
        <f t="shared" si="288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3">SUM(K1104)</f>
        <v>30000</v>
      </c>
      <c r="L1103" s="176">
        <f t="shared" si="293"/>
        <v>0</v>
      </c>
      <c r="M1103" s="176">
        <f t="shared" si="293"/>
        <v>30000</v>
      </c>
      <c r="N1103" s="172"/>
    </row>
    <row r="1104" spans="1:14" x14ac:dyDescent="0.25">
      <c r="A1104" s="27">
        <f t="shared" si="286"/>
        <v>32</v>
      </c>
      <c r="B1104" s="28" t="str">
        <f t="shared" si="269"/>
        <v xml:space="preserve"> </v>
      </c>
      <c r="C1104" s="35" t="str">
        <f t="shared" si="287"/>
        <v xml:space="preserve">  </v>
      </c>
      <c r="D1104" s="35" t="str">
        <f t="shared" si="288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3"/>
        <v>30000</v>
      </c>
      <c r="L1104" s="176">
        <f t="shared" si="293"/>
        <v>0</v>
      </c>
      <c r="M1104" s="176">
        <f t="shared" si="293"/>
        <v>30000</v>
      </c>
      <c r="N1104" s="172"/>
    </row>
    <row r="1105" spans="1:14" x14ac:dyDescent="0.25">
      <c r="A1105" s="27">
        <f t="shared" si="286"/>
        <v>322</v>
      </c>
      <c r="B1105" s="28" t="str">
        <f t="shared" si="269"/>
        <v xml:space="preserve"> </v>
      </c>
      <c r="C1105" s="35" t="str">
        <f t="shared" si="287"/>
        <v xml:space="preserve">  </v>
      </c>
      <c r="D1105" s="35" t="str">
        <f t="shared" si="288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3"/>
        <v>30000</v>
      </c>
      <c r="L1105" s="176">
        <f t="shared" si="293"/>
        <v>0</v>
      </c>
      <c r="M1105" s="176">
        <f t="shared" si="293"/>
        <v>30000</v>
      </c>
      <c r="N1105" s="172"/>
    </row>
    <row r="1106" spans="1:14" x14ac:dyDescent="0.25">
      <c r="A1106" s="27">
        <f t="shared" si="286"/>
        <v>3222</v>
      </c>
      <c r="B1106" s="28" t="str">
        <f t="shared" si="269"/>
        <v xml:space="preserve"> </v>
      </c>
      <c r="C1106" s="35" t="str">
        <f t="shared" si="287"/>
        <v xml:space="preserve">  </v>
      </c>
      <c r="D1106" s="35" t="str">
        <f t="shared" si="288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30000</v>
      </c>
      <c r="L1106" s="196">
        <v>0</v>
      </c>
      <c r="M1106" s="180">
        <f>K1106+L1106</f>
        <v>30000</v>
      </c>
      <c r="N1106" s="38">
        <v>111</v>
      </c>
    </row>
    <row r="1107" spans="1:14" x14ac:dyDescent="0.25">
      <c r="A1107" s="27">
        <f t="shared" si="286"/>
        <v>0</v>
      </c>
      <c r="B1107" s="28" t="str">
        <f t="shared" si="269"/>
        <v xml:space="preserve"> </v>
      </c>
      <c r="C1107" s="35" t="str">
        <f t="shared" si="287"/>
        <v xml:space="preserve">  </v>
      </c>
      <c r="D1107" s="35" t="str">
        <f t="shared" si="288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86"/>
        <v>T 1207 31</v>
      </c>
      <c r="B1108" s="28" t="str">
        <f t="shared" si="269"/>
        <v xml:space="preserve"> </v>
      </c>
      <c r="C1108" s="35" t="str">
        <f t="shared" si="287"/>
        <v xml:space="preserve">  </v>
      </c>
      <c r="D1108" s="35" t="str">
        <f t="shared" si="288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50300</v>
      </c>
      <c r="L1108" s="205">
        <f>SUM(L1111)</f>
        <v>23600</v>
      </c>
      <c r="M1108" s="205">
        <f>SUM(M1111)</f>
        <v>73900</v>
      </c>
      <c r="N1108" s="172"/>
    </row>
    <row r="1109" spans="1:14" ht="25.5" x14ac:dyDescent="0.25">
      <c r="A1109" s="27">
        <f t="shared" si="286"/>
        <v>11</v>
      </c>
      <c r="B1109" s="28" t="str">
        <f t="shared" si="269"/>
        <v xml:space="preserve"> </v>
      </c>
      <c r="C1109" s="35" t="str">
        <f t="shared" si="287"/>
        <v xml:space="preserve">  </v>
      </c>
      <c r="D1109" s="35" t="str">
        <f t="shared" si="288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SUMIF($F1111:$F1128,$G1109,K1111:K1128)</f>
        <v>0</v>
      </c>
      <c r="L1109" s="207">
        <f>SUMIF($F1111:$F1128,$G1109,L1111:L1128)</f>
        <v>12500</v>
      </c>
      <c r="M1109" s="207">
        <f>SUMIF($F1111:$F1128,$G1109,M1111:M1128)</f>
        <v>12500</v>
      </c>
      <c r="N1109" s="172"/>
    </row>
    <row r="1110" spans="1:14" ht="25.5" x14ac:dyDescent="0.25">
      <c r="A1110" s="27">
        <f t="shared" si="286"/>
        <v>52</v>
      </c>
      <c r="B1110" s="28" t="str">
        <f t="shared" si="269"/>
        <v xml:space="preserve"> </v>
      </c>
      <c r="C1110" s="35" t="str">
        <f t="shared" si="287"/>
        <v xml:space="preserve">  </v>
      </c>
      <c r="D1110" s="35" t="str">
        <f t="shared" si="288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SUMIF($F1111:$F1128,$G1110,K1111:K1128)</f>
        <v>50300</v>
      </c>
      <c r="L1110" s="207">
        <f>SUMIF($F1111:$F1128,$G1110,L1111:L1128)</f>
        <v>23600</v>
      </c>
      <c r="M1110" s="207">
        <f>SUMIF($F1111:$F1128,$G1110,M1111:M1128)</f>
        <v>73900</v>
      </c>
      <c r="N1110" s="172"/>
    </row>
    <row r="1111" spans="1:14" x14ac:dyDescent="0.25">
      <c r="A1111" s="27">
        <f t="shared" si="286"/>
        <v>3</v>
      </c>
      <c r="B1111" s="28" t="str">
        <f t="shared" si="269"/>
        <v xml:space="preserve"> </v>
      </c>
      <c r="C1111" s="35" t="str">
        <f t="shared" si="287"/>
        <v xml:space="preserve">  </v>
      </c>
      <c r="D1111" s="35" t="str">
        <f t="shared" si="288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50300</v>
      </c>
      <c r="L1111" s="204">
        <f>SUM(L1112,L1119)</f>
        <v>23600</v>
      </c>
      <c r="M1111" s="204">
        <f>SUM(M1112,M1119)</f>
        <v>73900</v>
      </c>
      <c r="N1111" s="172"/>
    </row>
    <row r="1112" spans="1:14" x14ac:dyDescent="0.25">
      <c r="A1112" s="27">
        <f t="shared" si="286"/>
        <v>31</v>
      </c>
      <c r="B1112" s="28" t="str">
        <f t="shared" si="269"/>
        <v xml:space="preserve"> </v>
      </c>
      <c r="C1112" s="35" t="str">
        <f t="shared" si="287"/>
        <v xml:space="preserve">  </v>
      </c>
      <c r="D1112" s="35" t="str">
        <f t="shared" si="288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41000</v>
      </c>
      <c r="L1112" s="204">
        <f>SUM(L1113,L1115,L1117)</f>
        <v>32700</v>
      </c>
      <c r="M1112" s="204">
        <f>SUM(M1113,M1115,M1117)</f>
        <v>73700</v>
      </c>
      <c r="N1112" s="172"/>
    </row>
    <row r="1113" spans="1:14" x14ac:dyDescent="0.25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32500</v>
      </c>
      <c r="L1113" s="204">
        <f>SUM(L1114:L1114)</f>
        <v>24500</v>
      </c>
      <c r="M1113" s="204">
        <f>SUM(M1114:M1114)</f>
        <v>57000</v>
      </c>
      <c r="N1113" s="209"/>
    </row>
    <row r="1114" spans="1:14" x14ac:dyDescent="0.25">
      <c r="A1114" s="27">
        <f t="shared" si="286"/>
        <v>3111</v>
      </c>
      <c r="B1114" s="28" t="str">
        <f t="shared" si="269"/>
        <v xml:space="preserve"> </v>
      </c>
      <c r="C1114" s="35" t="str">
        <f t="shared" si="287"/>
        <v xml:space="preserve">  </v>
      </c>
      <c r="D1114" s="35" t="str">
        <f t="shared" si="288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32500</v>
      </c>
      <c r="L1114" s="196">
        <v>24500</v>
      </c>
      <c r="M1114" s="210">
        <f>K1114+L1114</f>
        <v>57000</v>
      </c>
      <c r="N1114" s="211">
        <v>526</v>
      </c>
    </row>
    <row r="1115" spans="1:14" x14ac:dyDescent="0.25">
      <c r="A1115" s="27">
        <f t="shared" si="286"/>
        <v>312</v>
      </c>
      <c r="B1115" s="28" t="str">
        <f t="shared" si="269"/>
        <v xml:space="preserve"> </v>
      </c>
      <c r="C1115" s="35" t="str">
        <f t="shared" si="287"/>
        <v xml:space="preserve">  </v>
      </c>
      <c r="D1115" s="35" t="str">
        <f t="shared" si="288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3000</v>
      </c>
      <c r="L1115" s="204">
        <f>SUM(L1116)</f>
        <v>4200</v>
      </c>
      <c r="M1115" s="204">
        <f>SUM(M1116)</f>
        <v>7200</v>
      </c>
      <c r="N1115" s="172"/>
    </row>
    <row r="1116" spans="1:14" x14ac:dyDescent="0.25">
      <c r="A1116" s="27">
        <f t="shared" si="286"/>
        <v>3121</v>
      </c>
      <c r="B1116" s="28" t="str">
        <f t="shared" si="269"/>
        <v xml:space="preserve"> </v>
      </c>
      <c r="C1116" s="35" t="str">
        <f t="shared" si="287"/>
        <v xml:space="preserve">  </v>
      </c>
      <c r="D1116" s="35" t="str">
        <f t="shared" si="288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3000</v>
      </c>
      <c r="L1116" s="196">
        <v>4200</v>
      </c>
      <c r="M1116" s="210">
        <f>K1116+L1116</f>
        <v>7200</v>
      </c>
      <c r="N1116" s="211">
        <v>526</v>
      </c>
    </row>
    <row r="1117" spans="1:14" x14ac:dyDescent="0.25">
      <c r="A1117" s="27">
        <f t="shared" si="286"/>
        <v>313</v>
      </c>
      <c r="B1117" s="28" t="str">
        <f t="shared" si="269"/>
        <v xml:space="preserve"> </v>
      </c>
      <c r="C1117" s="35" t="str">
        <f t="shared" si="287"/>
        <v xml:space="preserve">  </v>
      </c>
      <c r="D1117" s="35" t="str">
        <f t="shared" si="288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5500</v>
      </c>
      <c r="L1117" s="204">
        <f>SUM(L1118:L1118)</f>
        <v>4000</v>
      </c>
      <c r="M1117" s="204">
        <f>SUM(M1118:M1118)</f>
        <v>9500</v>
      </c>
      <c r="N1117" s="172"/>
    </row>
    <row r="1118" spans="1:14" ht="25.5" x14ac:dyDescent="0.25">
      <c r="A1118" s="27">
        <f t="shared" si="286"/>
        <v>3132</v>
      </c>
      <c r="B1118" s="28" t="str">
        <f t="shared" si="269"/>
        <v xml:space="preserve"> </v>
      </c>
      <c r="C1118" s="35" t="str">
        <f t="shared" si="287"/>
        <v xml:space="preserve">  </v>
      </c>
      <c r="D1118" s="35" t="str">
        <f t="shared" si="288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5500</v>
      </c>
      <c r="L1118" s="196">
        <v>4000</v>
      </c>
      <c r="M1118" s="210">
        <f>K1118+L1118</f>
        <v>9500</v>
      </c>
      <c r="N1118" s="211">
        <v>526</v>
      </c>
    </row>
    <row r="1119" spans="1:14" x14ac:dyDescent="0.25">
      <c r="A1119" s="27">
        <f t="shared" si="286"/>
        <v>32</v>
      </c>
      <c r="B1119" s="28" t="str">
        <f t="shared" si="269"/>
        <v xml:space="preserve"> </v>
      </c>
      <c r="C1119" s="35" t="str">
        <f t="shared" si="287"/>
        <v xml:space="preserve">  </v>
      </c>
      <c r="D1119" s="35" t="str">
        <f t="shared" si="288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SUM(K1120,K1124,K1126)</f>
        <v>9300</v>
      </c>
      <c r="L1119" s="204">
        <f>SUM(L1120,L1124,L1126)</f>
        <v>-9100</v>
      </c>
      <c r="M1119" s="204">
        <f>SUM(M1120,M1124,M1126)</f>
        <v>200</v>
      </c>
    </row>
    <row r="1120" spans="1:14" x14ac:dyDescent="0.25">
      <c r="A1120" s="27">
        <f t="shared" si="286"/>
        <v>321</v>
      </c>
      <c r="B1120" s="28" t="str">
        <f t="shared" si="269"/>
        <v xml:space="preserve"> </v>
      </c>
      <c r="C1120" s="35" t="str">
        <f t="shared" si="287"/>
        <v xml:space="preserve">  </v>
      </c>
      <c r="D1120" s="35" t="str">
        <f t="shared" si="288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9100</v>
      </c>
      <c r="L1120" s="204">
        <f>SUM(L1121:L1122)</f>
        <v>-9100</v>
      </c>
      <c r="M1120" s="204">
        <f>SUM(M1121:M1122)</f>
        <v>0</v>
      </c>
    </row>
    <row r="1121" spans="1:14" x14ac:dyDescent="0.25">
      <c r="A1121" s="27">
        <f t="shared" si="286"/>
        <v>3211</v>
      </c>
      <c r="B1121" s="28" t="str">
        <f t="shared" si="269"/>
        <v xml:space="preserve"> </v>
      </c>
      <c r="C1121" s="35" t="str">
        <f t="shared" si="287"/>
        <v xml:space="preserve">  </v>
      </c>
      <c r="D1121" s="35" t="str">
        <f t="shared" si="288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0</v>
      </c>
      <c r="L1121" s="196">
        <v>0</v>
      </c>
      <c r="M1121" s="210">
        <f>K1121+L1121</f>
        <v>0</v>
      </c>
      <c r="N1121" s="211">
        <v>526</v>
      </c>
    </row>
    <row r="1122" spans="1:14" ht="25.5" x14ac:dyDescent="0.25">
      <c r="A1122" s="27">
        <f t="shared" si="286"/>
        <v>3212</v>
      </c>
      <c r="B1122" s="28" t="str">
        <f t="shared" si="269"/>
        <v xml:space="preserve"> </v>
      </c>
      <c r="C1122" s="35" t="str">
        <f t="shared" si="287"/>
        <v xml:space="preserve">  </v>
      </c>
      <c r="D1122" s="35" t="str">
        <f t="shared" si="288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9100</v>
      </c>
      <c r="L1122" s="196">
        <v>-9100</v>
      </c>
      <c r="M1122" s="210">
        <f>K1122+L1122</f>
        <v>0</v>
      </c>
      <c r="N1122" s="211">
        <v>526</v>
      </c>
    </row>
    <row r="1123" spans="1:14" ht="25.5" x14ac:dyDescent="0.25">
      <c r="A1123" s="27">
        <f t="shared" si="286"/>
        <v>3212</v>
      </c>
      <c r="B1123" s="28" t="str">
        <f t="shared" si="269"/>
        <v xml:space="preserve"> </v>
      </c>
      <c r="C1123" s="35"/>
      <c r="D1123" s="35"/>
      <c r="E1123" s="36"/>
      <c r="F1123" s="152">
        <v>11</v>
      </c>
      <c r="G1123" s="173">
        <v>3212</v>
      </c>
      <c r="H1123" s="174"/>
      <c r="I1123" s="179"/>
      <c r="J1123" s="175" t="s">
        <v>128</v>
      </c>
      <c r="K1123" s="196">
        <v>0</v>
      </c>
      <c r="L1123" s="196">
        <v>12500</v>
      </c>
      <c r="M1123" s="210">
        <v>12500</v>
      </c>
      <c r="N1123" s="211">
        <v>111</v>
      </c>
    </row>
    <row r="1124" spans="1:14" x14ac:dyDescent="0.25">
      <c r="A1124" s="27">
        <f t="shared" si="286"/>
        <v>323</v>
      </c>
      <c r="B1124" s="28" t="str">
        <f t="shared" si="269"/>
        <v xml:space="preserve"> </v>
      </c>
      <c r="C1124" s="35" t="str">
        <f t="shared" si="287"/>
        <v xml:space="preserve">  </v>
      </c>
      <c r="D1124" s="35" t="str">
        <f t="shared" si="288"/>
        <v xml:space="preserve">  </v>
      </c>
      <c r="E1124" s="36"/>
      <c r="F1124" s="152"/>
      <c r="G1124" s="173">
        <v>323</v>
      </c>
      <c r="H1124" s="174"/>
      <c r="I1124" s="174"/>
      <c r="J1124" s="175" t="s">
        <v>136</v>
      </c>
      <c r="K1124" s="204">
        <v>0</v>
      </c>
      <c r="L1124" s="204">
        <f>SUM(L1125:L1125)</f>
        <v>0</v>
      </c>
      <c r="M1124" s="204">
        <f>SUM(M1125:M1125)</f>
        <v>0</v>
      </c>
      <c r="N1124" s="172"/>
    </row>
    <row r="1125" spans="1:14" x14ac:dyDescent="0.25">
      <c r="A1125" s="27">
        <f t="shared" si="286"/>
        <v>3237</v>
      </c>
      <c r="B1125" s="28" t="str">
        <f t="shared" si="269"/>
        <v xml:space="preserve"> </v>
      </c>
      <c r="C1125" s="35" t="str">
        <f t="shared" si="287"/>
        <v xml:space="preserve">  </v>
      </c>
      <c r="D1125" s="35" t="str">
        <f t="shared" si="288"/>
        <v xml:space="preserve">  </v>
      </c>
      <c r="E1125" s="36" t="s">
        <v>183</v>
      </c>
      <c r="F1125" s="152">
        <v>52</v>
      </c>
      <c r="G1125" s="173">
        <v>3237</v>
      </c>
      <c r="H1125" s="174"/>
      <c r="I1125" s="179">
        <v>1717</v>
      </c>
      <c r="J1125" s="175" t="s">
        <v>164</v>
      </c>
      <c r="K1125" s="196">
        <v>0</v>
      </c>
      <c r="L1125" s="196">
        <v>0</v>
      </c>
      <c r="M1125" s="210">
        <f>K1125+L1125</f>
        <v>0</v>
      </c>
      <c r="N1125" s="211">
        <v>526</v>
      </c>
    </row>
    <row r="1126" spans="1:14" ht="25.5" x14ac:dyDescent="0.25">
      <c r="A1126" s="27">
        <f t="shared" si="286"/>
        <v>329</v>
      </c>
      <c r="B1126" s="28" t="str">
        <f t="shared" si="269"/>
        <v xml:space="preserve"> </v>
      </c>
      <c r="C1126" s="35" t="str">
        <f t="shared" si="287"/>
        <v xml:space="preserve">  </v>
      </c>
      <c r="D1126" s="35" t="str">
        <f t="shared" si="288"/>
        <v xml:space="preserve">  </v>
      </c>
      <c r="E1126" s="36"/>
      <c r="F1126" s="152"/>
      <c r="G1126" s="173">
        <v>329</v>
      </c>
      <c r="H1126" s="174"/>
      <c r="I1126" s="174"/>
      <c r="J1126" s="175" t="s">
        <v>147</v>
      </c>
      <c r="K1126" s="204">
        <f>SUM(K1127:K1127)</f>
        <v>200</v>
      </c>
      <c r="L1126" s="204">
        <f>SUM(L1127:L1127)</f>
        <v>0</v>
      </c>
      <c r="M1126" s="204">
        <f>SUM(M1127:M1127)</f>
        <v>200</v>
      </c>
    </row>
    <row r="1127" spans="1:14" x14ac:dyDescent="0.25">
      <c r="A1127" s="27">
        <f t="shared" si="286"/>
        <v>3293</v>
      </c>
      <c r="B1127" s="28" t="str">
        <f t="shared" si="269"/>
        <v xml:space="preserve"> </v>
      </c>
      <c r="C1127" s="35" t="str">
        <f t="shared" si="287"/>
        <v xml:space="preserve">  </v>
      </c>
      <c r="D1127" s="35" t="str">
        <f t="shared" si="288"/>
        <v xml:space="preserve">  </v>
      </c>
      <c r="E1127" s="36" t="s">
        <v>183</v>
      </c>
      <c r="F1127" s="152">
        <v>52</v>
      </c>
      <c r="G1127" s="173">
        <v>3293</v>
      </c>
      <c r="H1127" s="174"/>
      <c r="I1127" s="179">
        <v>1718</v>
      </c>
      <c r="J1127" s="175" t="s">
        <v>149</v>
      </c>
      <c r="K1127" s="196">
        <v>200</v>
      </c>
      <c r="L1127" s="196">
        <v>0</v>
      </c>
      <c r="M1127" s="210">
        <f>K1127+L1127</f>
        <v>200</v>
      </c>
      <c r="N1127" s="211">
        <v>526</v>
      </c>
    </row>
    <row r="1128" spans="1:14" x14ac:dyDescent="0.25">
      <c r="A1128" s="27">
        <f t="shared" si="286"/>
        <v>0</v>
      </c>
      <c r="B1128" s="28" t="str">
        <f t="shared" si="269"/>
        <v xml:space="preserve"> </v>
      </c>
      <c r="C1128" s="35" t="str">
        <f t="shared" si="287"/>
        <v xml:space="preserve">  </v>
      </c>
      <c r="D1128" s="35" t="str">
        <f t="shared" si="288"/>
        <v xml:space="preserve">  </v>
      </c>
      <c r="E1128" s="36"/>
      <c r="F1128" s="152"/>
      <c r="G1128" s="173"/>
      <c r="H1128" s="174"/>
      <c r="I1128" s="174"/>
      <c r="J1128" s="175"/>
      <c r="K1128" s="176"/>
      <c r="L1128" s="176"/>
      <c r="M1128" s="176"/>
      <c r="N1128" s="172"/>
    </row>
    <row r="1129" spans="1:14" x14ac:dyDescent="0.25">
      <c r="A1129" s="27" t="str">
        <f t="shared" si="286"/>
        <v>T 1207 29</v>
      </c>
      <c r="B1129" s="28" t="str">
        <f t="shared" si="269"/>
        <v xml:space="preserve"> </v>
      </c>
      <c r="C1129" s="35" t="str">
        <f t="shared" si="287"/>
        <v xml:space="preserve">  </v>
      </c>
      <c r="D1129" s="35" t="str">
        <f t="shared" si="288"/>
        <v xml:space="preserve">  </v>
      </c>
      <c r="E1129" s="212" t="s">
        <v>183</v>
      </c>
      <c r="F1129" s="152"/>
      <c r="G1129" s="163" t="s">
        <v>270</v>
      </c>
      <c r="H1129" s="164"/>
      <c r="I1129" s="164"/>
      <c r="J1129" s="200" t="s">
        <v>268</v>
      </c>
      <c r="K1129" s="182">
        <f>SUM(K1131)</f>
        <v>0</v>
      </c>
      <c r="L1129" s="182">
        <f t="shared" ref="L1129:M1129" si="294">SUM(L1131)</f>
        <v>0</v>
      </c>
      <c r="M1129" s="182">
        <f t="shared" si="294"/>
        <v>0</v>
      </c>
    </row>
    <row r="1130" spans="1:14" ht="25.5" x14ac:dyDescent="0.25">
      <c r="A1130" s="27">
        <f t="shared" si="286"/>
        <v>11</v>
      </c>
      <c r="B1130" s="28" t="str">
        <f t="shared" si="269"/>
        <v xml:space="preserve"> </v>
      </c>
      <c r="C1130" s="35" t="str">
        <f t="shared" si="287"/>
        <v xml:space="preserve">  </v>
      </c>
      <c r="D1130" s="35" t="str">
        <f t="shared" si="288"/>
        <v xml:space="preserve">  </v>
      </c>
      <c r="E1130" s="167"/>
      <c r="F1130" s="152"/>
      <c r="G1130" s="168">
        <v>11</v>
      </c>
      <c r="H1130" s="169"/>
      <c r="I1130" s="169"/>
      <c r="J1130" s="170" t="s">
        <v>96</v>
      </c>
      <c r="K1130" s="171">
        <f>SUMIF($F1131:$F1145,$G1130,K1131:K1145)</f>
        <v>0</v>
      </c>
      <c r="L1130" s="171">
        <f t="shared" ref="L1130:M1130" si="295">SUMIF($F1131:$F1145,$G1130,L1131:L1145)</f>
        <v>0</v>
      </c>
      <c r="M1130" s="171">
        <f t="shared" si="295"/>
        <v>0</v>
      </c>
      <c r="N1130" s="172"/>
    </row>
    <row r="1131" spans="1:14" x14ac:dyDescent="0.25">
      <c r="A1131" s="27">
        <f t="shared" si="286"/>
        <v>3</v>
      </c>
      <c r="B1131" s="28" t="str">
        <f t="shared" si="269"/>
        <v xml:space="preserve"> </v>
      </c>
      <c r="C1131" s="35" t="str">
        <f t="shared" si="287"/>
        <v xml:space="preserve">  </v>
      </c>
      <c r="D1131" s="35" t="str">
        <f t="shared" si="288"/>
        <v xml:space="preserve">  </v>
      </c>
      <c r="E1131" s="36"/>
      <c r="F1131" s="152"/>
      <c r="G1131" s="173">
        <v>3</v>
      </c>
      <c r="H1131" s="174"/>
      <c r="I1131" s="174"/>
      <c r="J1131" s="175" t="s">
        <v>118</v>
      </c>
      <c r="K1131" s="176">
        <f>SUM(K1132,K1139)</f>
        <v>0</v>
      </c>
      <c r="L1131" s="176">
        <f t="shared" ref="L1131:M1131" si="296">SUM(L1132,L1139)</f>
        <v>0</v>
      </c>
      <c r="M1131" s="176">
        <f t="shared" si="296"/>
        <v>0</v>
      </c>
    </row>
    <row r="1132" spans="1:14" x14ac:dyDescent="0.25">
      <c r="A1132" s="27">
        <f t="shared" si="286"/>
        <v>31</v>
      </c>
      <c r="B1132" s="28" t="str">
        <f t="shared" si="269"/>
        <v xml:space="preserve"> </v>
      </c>
      <c r="C1132" s="35" t="str">
        <f t="shared" si="287"/>
        <v xml:space="preserve">  </v>
      </c>
      <c r="D1132" s="35" t="str">
        <f t="shared" si="288"/>
        <v xml:space="preserve">  </v>
      </c>
      <c r="E1132" s="36"/>
      <c r="F1132" s="152"/>
      <c r="G1132" s="173">
        <v>31</v>
      </c>
      <c r="H1132" s="174"/>
      <c r="I1132" s="174"/>
      <c r="J1132" s="175" t="s">
        <v>119</v>
      </c>
      <c r="K1132" s="176">
        <f>SUM(K1133,K1135,K1137)</f>
        <v>0</v>
      </c>
      <c r="L1132" s="176">
        <f t="shared" ref="L1132:M1132" si="297">SUM(L1133,L1135,L1137)</f>
        <v>0</v>
      </c>
      <c r="M1132" s="176">
        <f t="shared" si="297"/>
        <v>0</v>
      </c>
    </row>
    <row r="1133" spans="1:14" x14ac:dyDescent="0.25">
      <c r="A1133" s="27">
        <f t="shared" si="286"/>
        <v>311</v>
      </c>
      <c r="B1133" s="28" t="str">
        <f t="shared" ref="B1133:B1212" si="298">IF(H1133&gt;0,F1133," ")</f>
        <v xml:space="preserve"> </v>
      </c>
      <c r="C1133" s="35" t="str">
        <f t="shared" si="287"/>
        <v xml:space="preserve">  </v>
      </c>
      <c r="D1133" s="35" t="str">
        <f t="shared" si="288"/>
        <v xml:space="preserve">  </v>
      </c>
      <c r="E1133" s="36"/>
      <c r="F1133" s="152"/>
      <c r="G1133" s="173">
        <v>311</v>
      </c>
      <c r="H1133" s="174"/>
      <c r="I1133" s="174"/>
      <c r="J1133" s="175" t="s">
        <v>120</v>
      </c>
      <c r="K1133" s="176">
        <f>SUM(K1134:K1134)</f>
        <v>0</v>
      </c>
      <c r="L1133" s="176">
        <f t="shared" ref="L1133:M1133" si="299">SUM(L1134:L1134)</f>
        <v>0</v>
      </c>
      <c r="M1133" s="176">
        <f t="shared" si="299"/>
        <v>0</v>
      </c>
      <c r="N1133" s="172"/>
    </row>
    <row r="1134" spans="1:14" x14ac:dyDescent="0.25">
      <c r="B1134" s="28" t="str">
        <f t="shared" si="298"/>
        <v xml:space="preserve"> </v>
      </c>
      <c r="C1134" s="35"/>
      <c r="D1134" s="35"/>
      <c r="E1134" s="36" t="s">
        <v>183</v>
      </c>
      <c r="F1134" s="152">
        <v>11</v>
      </c>
      <c r="G1134" s="173">
        <v>3111</v>
      </c>
      <c r="H1134" s="179"/>
      <c r="I1134" s="179">
        <v>1719</v>
      </c>
      <c r="J1134" s="175" t="s">
        <v>121</v>
      </c>
      <c r="K1134" s="196">
        <v>0</v>
      </c>
      <c r="L1134" s="196">
        <v>0</v>
      </c>
      <c r="M1134" s="180">
        <f>K1134+L1134</f>
        <v>0</v>
      </c>
      <c r="N1134" s="38">
        <v>111</v>
      </c>
    </row>
    <row r="1135" spans="1:14" x14ac:dyDescent="0.25">
      <c r="A1135" s="27">
        <f t="shared" ref="A1135:A1226" si="300">G1135</f>
        <v>312</v>
      </c>
      <c r="B1135" s="28" t="str">
        <f t="shared" si="298"/>
        <v xml:space="preserve"> </v>
      </c>
      <c r="C1135" s="35" t="str">
        <f t="shared" ref="C1135:C1226" si="301">IF(H1135&gt;0,LEFT(E1135,3),"  ")</f>
        <v xml:space="preserve">  </v>
      </c>
      <c r="D1135" s="35" t="str">
        <f t="shared" ref="D1135:D1226" si="302">IF(H1135&gt;0,LEFT(E1135,4),"  ")</f>
        <v xml:space="preserve">  </v>
      </c>
      <c r="E1135" s="36"/>
      <c r="F1135" s="152"/>
      <c r="G1135" s="173">
        <v>312</v>
      </c>
      <c r="H1135" s="174"/>
      <c r="I1135" s="174"/>
      <c r="J1135" s="175" t="s">
        <v>122</v>
      </c>
      <c r="K1135" s="176">
        <f>SUM(K1136)</f>
        <v>0</v>
      </c>
      <c r="L1135" s="176">
        <f>SUM(L1136)</f>
        <v>0</v>
      </c>
      <c r="M1135" s="176">
        <f>SUM(M1136)</f>
        <v>0</v>
      </c>
      <c r="N1135" s="172"/>
    </row>
    <row r="1136" spans="1:14" x14ac:dyDescent="0.25">
      <c r="A1136" s="27">
        <f t="shared" si="300"/>
        <v>3121</v>
      </c>
      <c r="B1136" s="28" t="str">
        <f t="shared" si="298"/>
        <v xml:space="preserve"> </v>
      </c>
      <c r="C1136" s="35" t="str">
        <f t="shared" si="301"/>
        <v xml:space="preserve">  </v>
      </c>
      <c r="D1136" s="35" t="str">
        <f t="shared" si="302"/>
        <v xml:space="preserve">  </v>
      </c>
      <c r="E1136" s="36" t="s">
        <v>183</v>
      </c>
      <c r="F1136" s="152">
        <v>11</v>
      </c>
      <c r="G1136" s="173">
        <v>3121</v>
      </c>
      <c r="H1136" s="179"/>
      <c r="I1136" s="179">
        <v>1720</v>
      </c>
      <c r="J1136" s="175" t="s">
        <v>122</v>
      </c>
      <c r="K1136" s="196">
        <v>0</v>
      </c>
      <c r="L1136" s="196">
        <v>0</v>
      </c>
      <c r="M1136" s="180">
        <f>K1136+L1136</f>
        <v>0</v>
      </c>
      <c r="N1136" s="38">
        <v>111</v>
      </c>
    </row>
    <row r="1137" spans="1:14" x14ac:dyDescent="0.25">
      <c r="A1137" s="27">
        <f t="shared" si="300"/>
        <v>313</v>
      </c>
      <c r="B1137" s="28" t="str">
        <f t="shared" si="298"/>
        <v xml:space="preserve"> </v>
      </c>
      <c r="C1137" s="35" t="str">
        <f t="shared" si="301"/>
        <v xml:space="preserve">  </v>
      </c>
      <c r="D1137" s="35" t="str">
        <f t="shared" si="302"/>
        <v xml:space="preserve">  </v>
      </c>
      <c r="E1137" s="36"/>
      <c r="F1137" s="152"/>
      <c r="G1137" s="173">
        <v>313</v>
      </c>
      <c r="H1137" s="174"/>
      <c r="I1137" s="174"/>
      <c r="J1137" s="175" t="s">
        <v>123</v>
      </c>
      <c r="K1137" s="176">
        <f>SUM(K1138)</f>
        <v>0</v>
      </c>
      <c r="L1137" s="176">
        <f>SUM(L1138)</f>
        <v>0</v>
      </c>
      <c r="M1137" s="176">
        <f>SUM(M1138)</f>
        <v>0</v>
      </c>
      <c r="N1137" s="172"/>
    </row>
    <row r="1138" spans="1:14" ht="25.5" x14ac:dyDescent="0.25">
      <c r="A1138" s="27">
        <f t="shared" si="300"/>
        <v>3132</v>
      </c>
      <c r="B1138" s="28" t="str">
        <f t="shared" si="298"/>
        <v xml:space="preserve"> </v>
      </c>
      <c r="C1138" s="35" t="str">
        <f t="shared" si="301"/>
        <v xml:space="preserve">  </v>
      </c>
      <c r="D1138" s="35" t="str">
        <f t="shared" si="302"/>
        <v xml:space="preserve">  </v>
      </c>
      <c r="E1138" s="36" t="s">
        <v>183</v>
      </c>
      <c r="F1138" s="152">
        <v>11</v>
      </c>
      <c r="G1138" s="173">
        <v>3132</v>
      </c>
      <c r="H1138" s="179"/>
      <c r="I1138" s="179">
        <v>1721</v>
      </c>
      <c r="J1138" s="192" t="s">
        <v>124</v>
      </c>
      <c r="K1138" s="196">
        <v>0</v>
      </c>
      <c r="L1138" s="196">
        <v>0</v>
      </c>
      <c r="M1138" s="180">
        <f>K1138+L1138</f>
        <v>0</v>
      </c>
      <c r="N1138" s="38">
        <v>111</v>
      </c>
    </row>
    <row r="1139" spans="1:14" x14ac:dyDescent="0.25">
      <c r="C1139" s="35"/>
      <c r="D1139" s="35"/>
      <c r="E1139" s="36"/>
      <c r="F1139" s="152"/>
      <c r="G1139" s="173">
        <v>32</v>
      </c>
      <c r="H1139" s="174"/>
      <c r="I1139" s="174"/>
      <c r="J1139" s="175" t="s">
        <v>125</v>
      </c>
      <c r="K1139" s="176">
        <f>SUM(K1140,K1143)</f>
        <v>0</v>
      </c>
      <c r="L1139" s="176">
        <f>SUM(L1140,L1143)</f>
        <v>0</v>
      </c>
      <c r="M1139" s="176">
        <f t="shared" ref="M1139" si="303">SUM(M1140,M1143)</f>
        <v>0</v>
      </c>
    </row>
    <row r="1140" spans="1:14" x14ac:dyDescent="0.25">
      <c r="C1140" s="35"/>
      <c r="D1140" s="35"/>
      <c r="E1140" s="36"/>
      <c r="F1140" s="152"/>
      <c r="G1140" s="173">
        <v>321</v>
      </c>
      <c r="H1140" s="174"/>
      <c r="I1140" s="174"/>
      <c r="J1140" s="175" t="s">
        <v>126</v>
      </c>
      <c r="K1140" s="176">
        <f>SUM(K1141:K1142)</f>
        <v>0</v>
      </c>
      <c r="L1140" s="176">
        <f>SUM(L1141:L1142)</f>
        <v>0</v>
      </c>
      <c r="M1140" s="176">
        <f>SUM(M1141:M1142)</f>
        <v>0</v>
      </c>
      <c r="N1140" s="172"/>
    </row>
    <row r="1141" spans="1:14" x14ac:dyDescent="0.25">
      <c r="C1141" s="35"/>
      <c r="D1141" s="35"/>
      <c r="E1141" s="36" t="s">
        <v>183</v>
      </c>
      <c r="F1141" s="152">
        <v>11</v>
      </c>
      <c r="G1141" s="173">
        <v>3211</v>
      </c>
      <c r="H1141" s="179"/>
      <c r="I1141" s="179">
        <v>1722</v>
      </c>
      <c r="J1141" s="175" t="s">
        <v>127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ht="25.5" x14ac:dyDescent="0.25">
      <c r="C1142" s="35"/>
      <c r="D1142" s="35"/>
      <c r="E1142" s="36" t="s">
        <v>183</v>
      </c>
      <c r="F1142" s="152">
        <v>11</v>
      </c>
      <c r="G1142" s="173">
        <v>3212</v>
      </c>
      <c r="H1142" s="179"/>
      <c r="I1142" s="179">
        <v>1723</v>
      </c>
      <c r="J1142" s="175" t="s">
        <v>128</v>
      </c>
      <c r="K1142" s="196">
        <v>0</v>
      </c>
      <c r="L1142" s="196">
        <v>0</v>
      </c>
      <c r="M1142" s="180">
        <f>K1142+L1142</f>
        <v>0</v>
      </c>
      <c r="N1142" s="38">
        <v>111</v>
      </c>
    </row>
    <row r="1143" spans="1:14" x14ac:dyDescent="0.25">
      <c r="A1143" s="27">
        <f t="shared" ref="A1143" si="304">G1143</f>
        <v>323</v>
      </c>
      <c r="B1143" s="28" t="str">
        <f t="shared" ref="B1143" si="305">IF(H1143&gt;0,F1143," ")</f>
        <v xml:space="preserve"> </v>
      </c>
      <c r="C1143" s="35" t="str">
        <f t="shared" ref="C1143" si="306">IF(H1143&gt;0,LEFT(E1143,3),"  ")</f>
        <v xml:space="preserve">  </v>
      </c>
      <c r="D1143" s="35" t="str">
        <f t="shared" ref="D1143" si="307">IF(H1143&gt;0,LEFT(E1143,4),"  ")</f>
        <v xml:space="preserve">  </v>
      </c>
      <c r="E1143" s="36"/>
      <c r="F1143" s="152"/>
      <c r="G1143" s="173">
        <v>323</v>
      </c>
      <c r="H1143" s="174"/>
      <c r="I1143" s="174"/>
      <c r="J1143" s="175" t="s">
        <v>136</v>
      </c>
      <c r="K1143" s="176">
        <f>SUM(K1144)</f>
        <v>0</v>
      </c>
      <c r="L1143" s="176">
        <f>SUM(L1144)</f>
        <v>0</v>
      </c>
      <c r="M1143" s="176">
        <f>SUM(M1144)</f>
        <v>0</v>
      </c>
      <c r="N1143" s="172"/>
    </row>
    <row r="1144" spans="1:14" x14ac:dyDescent="0.25">
      <c r="C1144" s="35"/>
      <c r="D1144" s="35"/>
      <c r="E1144" s="36" t="s">
        <v>183</v>
      </c>
      <c r="F1144" s="152">
        <v>11</v>
      </c>
      <c r="G1144" s="173">
        <v>3237</v>
      </c>
      <c r="H1144" s="179"/>
      <c r="I1144" s="179">
        <v>1724</v>
      </c>
      <c r="J1144" s="175" t="s">
        <v>143</v>
      </c>
      <c r="K1144" s="196">
        <v>0</v>
      </c>
      <c r="L1144" s="196">
        <v>0</v>
      </c>
      <c r="M1144" s="180">
        <f>K1144+L1144</f>
        <v>0</v>
      </c>
      <c r="N1144" s="38">
        <v>111</v>
      </c>
    </row>
    <row r="1145" spans="1:14" x14ac:dyDescent="0.25">
      <c r="A1145" s="27">
        <f t="shared" ref="A1145" si="308">G1145</f>
        <v>0</v>
      </c>
      <c r="B1145" s="28" t="str">
        <f t="shared" ref="B1145" si="309">IF(H1145&gt;0,F1145," ")</f>
        <v xml:space="preserve"> </v>
      </c>
      <c r="C1145" s="35" t="str">
        <f t="shared" ref="C1145" si="310">IF(H1145&gt;0,LEFT(E1145,3),"  ")</f>
        <v xml:space="preserve">  </v>
      </c>
      <c r="D1145" s="35" t="str">
        <f t="shared" ref="D1145" si="311">IF(H1145&gt;0,LEFT(E1145,4),"  ")</f>
        <v xml:space="preserve">  </v>
      </c>
      <c r="E1145" s="36"/>
      <c r="F1145" s="152"/>
      <c r="G1145" s="173"/>
      <c r="H1145" s="174"/>
      <c r="I1145" s="174"/>
      <c r="J1145" s="175"/>
      <c r="K1145" s="176"/>
      <c r="L1145" s="176"/>
      <c r="M1145" s="176"/>
      <c r="N1145" s="172"/>
    </row>
    <row r="1146" spans="1:14" ht="25.5" x14ac:dyDescent="0.25">
      <c r="C1146" s="35"/>
      <c r="D1146" s="35"/>
      <c r="E1146" s="162" t="s">
        <v>183</v>
      </c>
      <c r="F1146" s="152"/>
      <c r="G1146" s="181" t="s">
        <v>254</v>
      </c>
      <c r="H1146" s="164"/>
      <c r="I1146" s="164"/>
      <c r="J1146" s="165" t="s">
        <v>255</v>
      </c>
      <c r="K1146" s="182">
        <f>SUM(K1148)</f>
        <v>3929</v>
      </c>
      <c r="L1146" s="182">
        <f>SUM(L1148)</f>
        <v>0</v>
      </c>
      <c r="M1146" s="182">
        <f>SUM(M1148)</f>
        <v>3929</v>
      </c>
    </row>
    <row r="1147" spans="1:14" ht="25.5" x14ac:dyDescent="0.25">
      <c r="A1147" s="27">
        <f t="shared" ref="A1147" si="312">G1147</f>
        <v>52</v>
      </c>
      <c r="B1147" s="28" t="str">
        <f t="shared" ref="B1147" si="313">IF(H1147&gt;0,F1147," ")</f>
        <v xml:space="preserve"> </v>
      </c>
      <c r="C1147" s="35" t="str">
        <f t="shared" ref="C1147" si="314">IF(H1147&gt;0,LEFT(E1147,3),"  ")</f>
        <v xml:space="preserve">  </v>
      </c>
      <c r="D1147" s="35" t="str">
        <f t="shared" ref="D1147" si="315">IF(H1147&gt;0,LEFT(E1147,4),"  ")</f>
        <v xml:space="preserve">  </v>
      </c>
      <c r="E1147" s="167"/>
      <c r="F1147" s="152"/>
      <c r="G1147" s="168">
        <v>52</v>
      </c>
      <c r="H1147" s="169"/>
      <c r="I1147" s="169"/>
      <c r="J1147" s="170" t="s">
        <v>99</v>
      </c>
      <c r="K1147" s="171">
        <f t="shared" ref="K1147:M1147" si="316">SUMIF($F1148:$F1152,$G1147,K1148:K1152)</f>
        <v>3929</v>
      </c>
      <c r="L1147" s="171">
        <f t="shared" si="316"/>
        <v>0</v>
      </c>
      <c r="M1147" s="171">
        <f t="shared" si="316"/>
        <v>3929</v>
      </c>
      <c r="N1147" s="172"/>
    </row>
    <row r="1148" spans="1:14" x14ac:dyDescent="0.25">
      <c r="C1148" s="35"/>
      <c r="D1148" s="35"/>
      <c r="E1148" s="36"/>
      <c r="F1148" s="152"/>
      <c r="G1148" s="173">
        <v>3</v>
      </c>
      <c r="H1148" s="174"/>
      <c r="I1148" s="174"/>
      <c r="J1148" s="175" t="s">
        <v>118</v>
      </c>
      <c r="K1148" s="176">
        <f t="shared" ref="K1148:M1148" si="317">SUM(K1149)</f>
        <v>3929</v>
      </c>
      <c r="L1148" s="176">
        <f t="shared" si="317"/>
        <v>0</v>
      </c>
      <c r="M1148" s="176">
        <f t="shared" si="317"/>
        <v>3929</v>
      </c>
    </row>
    <row r="1149" spans="1:14" x14ac:dyDescent="0.25">
      <c r="C1149" s="35"/>
      <c r="D1149" s="35"/>
      <c r="E1149" s="36"/>
      <c r="F1149" s="152"/>
      <c r="G1149" s="173">
        <v>32</v>
      </c>
      <c r="H1149" s="174"/>
      <c r="I1149" s="174"/>
      <c r="J1149" s="175" t="s">
        <v>125</v>
      </c>
      <c r="K1149" s="176">
        <f>SUM(K1150)</f>
        <v>3929</v>
      </c>
      <c r="L1149" s="176">
        <f>SUM(L1150)</f>
        <v>0</v>
      </c>
      <c r="M1149" s="176">
        <f>SUM(M1150)</f>
        <v>3929</v>
      </c>
    </row>
    <row r="1150" spans="1:14" x14ac:dyDescent="0.25">
      <c r="C1150" s="35"/>
      <c r="D1150" s="35"/>
      <c r="E1150" s="36"/>
      <c r="F1150" s="152"/>
      <c r="G1150" s="173">
        <v>322</v>
      </c>
      <c r="H1150" s="174"/>
      <c r="I1150" s="174"/>
      <c r="J1150" s="175" t="s">
        <v>131</v>
      </c>
      <c r="K1150" s="176">
        <f>SUM(K1151:K1151)</f>
        <v>3929</v>
      </c>
      <c r="L1150" s="176">
        <f>SUM(L1151:L1151)</f>
        <v>0</v>
      </c>
      <c r="M1150" s="176">
        <f>SUM(M1151:M1151)</f>
        <v>3929</v>
      </c>
      <c r="N1150" s="172"/>
    </row>
    <row r="1151" spans="1:14" x14ac:dyDescent="0.25">
      <c r="A1151" s="27">
        <f t="shared" ref="A1151" si="318">G1151</f>
        <v>3222</v>
      </c>
      <c r="B1151" s="28" t="str">
        <f t="shared" ref="B1151" si="319">IF(H1151&gt;0,F1151," ")</f>
        <v xml:space="preserve"> </v>
      </c>
      <c r="C1151" s="35" t="str">
        <f t="shared" ref="C1151" si="320">IF(H1151&gt;0,LEFT(E1151,3),"  ")</f>
        <v xml:space="preserve">  </v>
      </c>
      <c r="D1151" s="35" t="str">
        <f t="shared" ref="D1151" si="321">IF(H1151&gt;0,LEFT(E1151,4),"  ")</f>
        <v xml:space="preserve">  </v>
      </c>
      <c r="E1151" s="36" t="s">
        <v>183</v>
      </c>
      <c r="F1151" s="152">
        <v>52</v>
      </c>
      <c r="G1151" s="173">
        <v>3222</v>
      </c>
      <c r="H1151" s="179"/>
      <c r="I1151" s="179">
        <v>1725</v>
      </c>
      <c r="J1151" s="175" t="s">
        <v>133</v>
      </c>
      <c r="K1151" s="196">
        <v>3929</v>
      </c>
      <c r="L1151" s="196">
        <v>0</v>
      </c>
      <c r="M1151" s="180">
        <f>K1151+L1151</f>
        <v>3929</v>
      </c>
      <c r="N1151" s="213">
        <v>5212</v>
      </c>
    </row>
    <row r="1152" spans="1:14" x14ac:dyDescent="0.25">
      <c r="C1152" s="35"/>
      <c r="D1152" s="35"/>
      <c r="E1152" s="36"/>
      <c r="F1152" s="152"/>
      <c r="G1152" s="173"/>
      <c r="H1152" s="174"/>
      <c r="I1152" s="174"/>
      <c r="J1152" s="175"/>
      <c r="K1152" s="176"/>
      <c r="L1152" s="176"/>
      <c r="M1152" s="176"/>
      <c r="N1152" s="172"/>
    </row>
    <row r="1153" spans="1:14" ht="25.5" x14ac:dyDescent="0.25">
      <c r="C1153" s="35"/>
      <c r="D1153" s="35"/>
      <c r="E1153" s="162" t="s">
        <v>183</v>
      </c>
      <c r="F1153" s="152"/>
      <c r="G1153" s="163" t="s">
        <v>256</v>
      </c>
      <c r="H1153" s="164"/>
      <c r="I1153" s="164"/>
      <c r="J1153" s="165" t="s">
        <v>269</v>
      </c>
      <c r="K1153" s="182">
        <f t="shared" ref="K1153:M1153" si="322">SUM(K1155)</f>
        <v>0</v>
      </c>
      <c r="L1153" s="182">
        <f t="shared" si="322"/>
        <v>15363</v>
      </c>
      <c r="M1153" s="182">
        <f t="shared" si="322"/>
        <v>15363</v>
      </c>
      <c r="N1153" s="172"/>
    </row>
    <row r="1154" spans="1:14" ht="25.5" x14ac:dyDescent="0.25">
      <c r="C1154" s="35"/>
      <c r="D1154" s="35"/>
      <c r="E1154" s="167"/>
      <c r="F1154" s="152"/>
      <c r="G1154" s="168">
        <v>52</v>
      </c>
      <c r="H1154" s="169"/>
      <c r="I1154" s="169"/>
      <c r="J1154" s="170" t="s">
        <v>99</v>
      </c>
      <c r="K1154" s="171">
        <f>SUMIF($F1155:$F1159,$G1154,K1155:K1159)</f>
        <v>0</v>
      </c>
      <c r="L1154" s="171">
        <f>SUMIF($F1155:$F1159,$G1154,L1155:L1159)</f>
        <v>15363</v>
      </c>
      <c r="M1154" s="171">
        <f>SUMIF($F1155:$F1159,$G1154,M1155:M1159)</f>
        <v>15363</v>
      </c>
      <c r="N1154" s="172"/>
    </row>
    <row r="1155" spans="1:14" x14ac:dyDescent="0.25">
      <c r="C1155" s="35"/>
      <c r="D1155" s="35"/>
      <c r="E1155" s="36"/>
      <c r="F1155" s="152"/>
      <c r="G1155" s="173">
        <v>3</v>
      </c>
      <c r="H1155" s="174"/>
      <c r="I1155" s="174"/>
      <c r="J1155" s="175" t="s">
        <v>118</v>
      </c>
      <c r="K1155" s="176">
        <f t="shared" ref="K1155:M1155" si="323">SUM(K1156)</f>
        <v>0</v>
      </c>
      <c r="L1155" s="176">
        <f t="shared" si="323"/>
        <v>15363</v>
      </c>
      <c r="M1155" s="176">
        <f t="shared" si="323"/>
        <v>15363</v>
      </c>
      <c r="N1155" s="172"/>
    </row>
    <row r="1156" spans="1:14" x14ac:dyDescent="0.25">
      <c r="C1156" s="35"/>
      <c r="D1156" s="35"/>
      <c r="E1156" s="36"/>
      <c r="F1156" s="152"/>
      <c r="G1156" s="173">
        <v>32</v>
      </c>
      <c r="H1156" s="174"/>
      <c r="I1156" s="174"/>
      <c r="J1156" s="175" t="s">
        <v>125</v>
      </c>
      <c r="K1156" s="176">
        <f>SUM(K1157)</f>
        <v>0</v>
      </c>
      <c r="L1156" s="176">
        <f>SUM(L1157)</f>
        <v>15363</v>
      </c>
      <c r="M1156" s="176">
        <f>SUM(M1157)</f>
        <v>15363</v>
      </c>
      <c r="N1156" s="172"/>
    </row>
    <row r="1157" spans="1:14" x14ac:dyDescent="0.25">
      <c r="A1157" s="27">
        <f t="shared" ref="A1157" si="324">G1157</f>
        <v>322</v>
      </c>
      <c r="B1157" s="28" t="str">
        <f t="shared" ref="B1157" si="325">IF(H1157&gt;0,F1157," ")</f>
        <v xml:space="preserve"> </v>
      </c>
      <c r="C1157" s="35" t="str">
        <f t="shared" ref="C1157" si="326">IF(H1157&gt;0,LEFT(E1157,3),"  ")</f>
        <v xml:space="preserve">  </v>
      </c>
      <c r="D1157" s="35" t="str">
        <f t="shared" ref="D1157" si="327">IF(H1157&gt;0,LEFT(E1157,4),"  ")</f>
        <v xml:space="preserve">  </v>
      </c>
      <c r="E1157" s="36"/>
      <c r="F1157" s="152"/>
      <c r="G1157" s="173">
        <v>322</v>
      </c>
      <c r="H1157" s="174"/>
      <c r="I1157" s="174"/>
      <c r="J1157" s="175" t="s">
        <v>131</v>
      </c>
      <c r="K1157" s="176">
        <f>SUM(K1158:K1158)</f>
        <v>0</v>
      </c>
      <c r="L1157" s="176">
        <f>SUM(L1158:L1158)</f>
        <v>15363</v>
      </c>
      <c r="M1157" s="176">
        <f>SUM(M1158:M1158)</f>
        <v>15363</v>
      </c>
      <c r="N1157" s="172"/>
    </row>
    <row r="1158" spans="1:14" x14ac:dyDescent="0.25">
      <c r="C1158" s="35"/>
      <c r="D1158" s="35"/>
      <c r="E1158" s="36" t="s">
        <v>183</v>
      </c>
      <c r="F1158" s="152">
        <v>52</v>
      </c>
      <c r="G1158" s="173">
        <v>3222</v>
      </c>
      <c r="H1158" s="179"/>
      <c r="I1158" s="179">
        <v>1726</v>
      </c>
      <c r="J1158" s="175" t="s">
        <v>133</v>
      </c>
      <c r="K1158" s="196">
        <v>0</v>
      </c>
      <c r="L1158" s="196">
        <v>15363</v>
      </c>
      <c r="M1158" s="180">
        <f>K1158+L1158</f>
        <v>15363</v>
      </c>
      <c r="N1158" s="211">
        <v>527</v>
      </c>
    </row>
    <row r="1159" spans="1:14" x14ac:dyDescent="0.25">
      <c r="C1159" s="35"/>
      <c r="D1159" s="35"/>
      <c r="E1159" s="36"/>
      <c r="F1159" s="152"/>
      <c r="G1159" s="173"/>
      <c r="H1159" s="174"/>
      <c r="I1159" s="174"/>
      <c r="J1159" s="175"/>
      <c r="K1159" s="176"/>
      <c r="L1159" s="176"/>
      <c r="M1159" s="176"/>
      <c r="N1159" s="172"/>
    </row>
    <row r="1160" spans="1:14" x14ac:dyDescent="0.25">
      <c r="C1160" s="35"/>
      <c r="D1160" s="35"/>
      <c r="E1160" s="162" t="s">
        <v>183</v>
      </c>
      <c r="F1160" s="152"/>
      <c r="G1160" s="199" t="s">
        <v>294</v>
      </c>
      <c r="H1160" s="164"/>
      <c r="I1160" s="164"/>
      <c r="J1160" s="200" t="s">
        <v>295</v>
      </c>
      <c r="K1160" s="182">
        <f t="shared" ref="K1160:M1160" si="328">SUM(K1162)</f>
        <v>0</v>
      </c>
      <c r="L1160" s="182">
        <f t="shared" si="328"/>
        <v>0</v>
      </c>
      <c r="M1160" s="182">
        <f t="shared" si="328"/>
        <v>0</v>
      </c>
      <c r="N1160" s="172"/>
    </row>
    <row r="1161" spans="1:14" ht="25.5" x14ac:dyDescent="0.25">
      <c r="A1161" s="27">
        <f t="shared" ref="A1161" si="329">G1161</f>
        <v>52</v>
      </c>
      <c r="B1161" s="28" t="str">
        <f t="shared" ref="B1161" si="330">IF(H1161&gt;0,F1161," ")</f>
        <v xml:space="preserve"> </v>
      </c>
      <c r="C1161" s="35" t="str">
        <f t="shared" ref="C1161" si="331">IF(H1161&gt;0,LEFT(E1161,3),"  ")</f>
        <v xml:space="preserve">  </v>
      </c>
      <c r="D1161" s="35" t="str">
        <f t="shared" ref="D1161" si="332">IF(H1161&gt;0,LEFT(E1161,4),"  ")</f>
        <v xml:space="preserve">  </v>
      </c>
      <c r="E1161" s="167"/>
      <c r="F1161" s="152"/>
      <c r="G1161" s="194">
        <v>52</v>
      </c>
      <c r="H1161" s="169"/>
      <c r="I1161" s="169"/>
      <c r="J1161" s="170" t="s">
        <v>99</v>
      </c>
      <c r="K1161" s="171">
        <f>SUMIF($F1162:$F1186,$G1161,K1162:K1186)</f>
        <v>0</v>
      </c>
      <c r="L1161" s="171">
        <f>SUMIF($F1162:$F1186,$G1161,L1162:L1186)</f>
        <v>0</v>
      </c>
      <c r="M1161" s="171">
        <f>SUMIF($F1162:$F1186,$G1161,M1162:M1186)</f>
        <v>0</v>
      </c>
      <c r="N1161" s="172"/>
    </row>
    <row r="1162" spans="1:14" x14ac:dyDescent="0.25">
      <c r="A1162" s="27">
        <f t="shared" si="300"/>
        <v>3</v>
      </c>
      <c r="B1162" s="28" t="str">
        <f t="shared" si="298"/>
        <v xml:space="preserve"> </v>
      </c>
      <c r="C1162" s="35" t="str">
        <f t="shared" si="301"/>
        <v xml:space="preserve">  </v>
      </c>
      <c r="D1162" s="35" t="str">
        <f t="shared" si="302"/>
        <v xml:space="preserve">  </v>
      </c>
      <c r="E1162" s="36"/>
      <c r="F1162" s="152"/>
      <c r="G1162" s="173">
        <v>3</v>
      </c>
      <c r="H1162" s="174"/>
      <c r="I1162" s="174"/>
      <c r="J1162" s="192" t="s">
        <v>118</v>
      </c>
      <c r="K1162" s="176">
        <f t="shared" ref="K1162:M1162" si="333">SUM(K1163,K1170)</f>
        <v>0</v>
      </c>
      <c r="L1162" s="176">
        <f t="shared" si="333"/>
        <v>0</v>
      </c>
      <c r="M1162" s="176">
        <f t="shared" si="333"/>
        <v>0</v>
      </c>
    </row>
    <row r="1163" spans="1:14" x14ac:dyDescent="0.25">
      <c r="A1163" s="27">
        <f t="shared" si="300"/>
        <v>31</v>
      </c>
      <c r="B1163" s="28" t="str">
        <f t="shared" si="298"/>
        <v xml:space="preserve"> </v>
      </c>
      <c r="C1163" s="35" t="str">
        <f t="shared" si="301"/>
        <v xml:space="preserve">  </v>
      </c>
      <c r="D1163" s="35" t="str">
        <f t="shared" si="302"/>
        <v xml:space="preserve">  </v>
      </c>
      <c r="E1163" s="36"/>
      <c r="F1163" s="152"/>
      <c r="G1163" s="173">
        <v>31</v>
      </c>
      <c r="H1163" s="174"/>
      <c r="I1163" s="174"/>
      <c r="J1163" s="192" t="s">
        <v>119</v>
      </c>
      <c r="K1163" s="176">
        <f t="shared" ref="K1163:M1163" si="334">SUM(K1164,K1166,K1168)</f>
        <v>0</v>
      </c>
      <c r="L1163" s="176">
        <f t="shared" si="334"/>
        <v>0</v>
      </c>
      <c r="M1163" s="176">
        <f t="shared" si="334"/>
        <v>0</v>
      </c>
      <c r="N1163" s="172"/>
    </row>
    <row r="1164" spans="1:14" x14ac:dyDescent="0.25">
      <c r="A1164" s="27">
        <f t="shared" si="300"/>
        <v>311</v>
      </c>
      <c r="B1164" s="28" t="str">
        <f t="shared" si="298"/>
        <v xml:space="preserve"> </v>
      </c>
      <c r="C1164" s="35" t="str">
        <f t="shared" si="301"/>
        <v xml:space="preserve">  </v>
      </c>
      <c r="D1164" s="35" t="str">
        <f t="shared" si="302"/>
        <v xml:space="preserve">  </v>
      </c>
      <c r="E1164" s="36"/>
      <c r="F1164" s="152"/>
      <c r="G1164" s="173">
        <v>311</v>
      </c>
      <c r="H1164" s="174"/>
      <c r="I1164" s="174"/>
      <c r="J1164" s="192" t="s">
        <v>120</v>
      </c>
      <c r="K1164" s="176">
        <f t="shared" ref="K1164:M1164" si="335">SUM(K1165:K1165)</f>
        <v>0</v>
      </c>
      <c r="L1164" s="176">
        <f t="shared" si="335"/>
        <v>0</v>
      </c>
      <c r="M1164" s="176">
        <f t="shared" si="335"/>
        <v>0</v>
      </c>
      <c r="N1164" s="172"/>
    </row>
    <row r="1165" spans="1:14" x14ac:dyDescent="0.25">
      <c r="B1165" s="28" t="str">
        <f t="shared" si="298"/>
        <v xml:space="preserve"> </v>
      </c>
      <c r="C1165" s="35"/>
      <c r="D1165" s="35"/>
      <c r="E1165" s="36" t="s">
        <v>183</v>
      </c>
      <c r="F1165" s="152">
        <v>52</v>
      </c>
      <c r="G1165" s="195">
        <v>3111</v>
      </c>
      <c r="H1165" s="179"/>
      <c r="I1165" s="179">
        <v>1727</v>
      </c>
      <c r="J1165" s="214" t="s">
        <v>121</v>
      </c>
      <c r="K1165" s="196">
        <v>0</v>
      </c>
      <c r="L1165" s="196">
        <v>0</v>
      </c>
      <c r="M1165" s="196">
        <f>K1165+L1165</f>
        <v>0</v>
      </c>
      <c r="N1165" s="172">
        <v>5230</v>
      </c>
    </row>
    <row r="1166" spans="1:14" x14ac:dyDescent="0.25">
      <c r="A1166" s="27">
        <f t="shared" ref="A1166:A1170" si="336">G1166</f>
        <v>312</v>
      </c>
      <c r="B1166" s="28" t="str">
        <f t="shared" si="298"/>
        <v xml:space="preserve"> </v>
      </c>
      <c r="C1166" s="35" t="str">
        <f t="shared" ref="C1166:C1170" si="337">IF(H1166&gt;0,LEFT(E1166,3),"  ")</f>
        <v xml:space="preserve">  </v>
      </c>
      <c r="D1166" s="35" t="str">
        <f t="shared" ref="D1166:D1170" si="338">IF(H1166&gt;0,LEFT(E1166,4),"  ")</f>
        <v xml:space="preserve">  </v>
      </c>
      <c r="E1166" s="36"/>
      <c r="F1166" s="152"/>
      <c r="G1166" s="173">
        <v>312</v>
      </c>
      <c r="H1166" s="174"/>
      <c r="I1166" s="174"/>
      <c r="J1166" s="192" t="s">
        <v>122</v>
      </c>
      <c r="K1166" s="176">
        <f t="shared" ref="K1166:M1166" si="339">SUM(K1167:K1167)</f>
        <v>0</v>
      </c>
      <c r="L1166" s="176">
        <f t="shared" si="339"/>
        <v>0</v>
      </c>
      <c r="M1166" s="176">
        <f t="shared" si="339"/>
        <v>0</v>
      </c>
      <c r="N1166" s="172"/>
    </row>
    <row r="1167" spans="1:14" x14ac:dyDescent="0.25">
      <c r="A1167" s="27">
        <f t="shared" si="336"/>
        <v>3121</v>
      </c>
      <c r="B1167" s="28" t="str">
        <f t="shared" si="298"/>
        <v xml:space="preserve"> </v>
      </c>
      <c r="C1167" s="35" t="str">
        <f t="shared" si="337"/>
        <v xml:space="preserve">  </v>
      </c>
      <c r="D1167" s="35" t="str">
        <f t="shared" si="338"/>
        <v xml:space="preserve">  </v>
      </c>
      <c r="E1167" s="36" t="s">
        <v>183</v>
      </c>
      <c r="F1167" s="152">
        <v>52</v>
      </c>
      <c r="G1167" s="173">
        <v>3121</v>
      </c>
      <c r="H1167" s="179"/>
      <c r="I1167" s="179">
        <v>1728</v>
      </c>
      <c r="J1167" s="214" t="s">
        <v>122</v>
      </c>
      <c r="K1167" s="196">
        <v>0</v>
      </c>
      <c r="L1167" s="196">
        <v>0</v>
      </c>
      <c r="M1167" s="196">
        <f>K1167+L1167</f>
        <v>0</v>
      </c>
      <c r="N1167" s="172">
        <v>5230</v>
      </c>
    </row>
    <row r="1168" spans="1:14" x14ac:dyDescent="0.25">
      <c r="A1168" s="27">
        <f t="shared" si="336"/>
        <v>313</v>
      </c>
      <c r="B1168" s="28" t="str">
        <f t="shared" si="298"/>
        <v xml:space="preserve"> </v>
      </c>
      <c r="C1168" s="35" t="str">
        <f t="shared" si="337"/>
        <v xml:space="preserve">  </v>
      </c>
      <c r="D1168" s="35" t="str">
        <f t="shared" si="338"/>
        <v xml:space="preserve">  </v>
      </c>
      <c r="E1168" s="36"/>
      <c r="F1168" s="152"/>
      <c r="G1168" s="173">
        <v>313</v>
      </c>
      <c r="H1168" s="174"/>
      <c r="I1168" s="174"/>
      <c r="J1168" s="192" t="s">
        <v>123</v>
      </c>
      <c r="K1168" s="176">
        <f t="shared" ref="K1168" si="340">SUM(K1169:K1169)</f>
        <v>0</v>
      </c>
      <c r="L1168" s="176">
        <f t="shared" ref="L1168:M1168" si="341">SUM(L1169:L1169)</f>
        <v>0</v>
      </c>
      <c r="M1168" s="176">
        <f t="shared" si="341"/>
        <v>0</v>
      </c>
      <c r="N1168" s="172"/>
    </row>
    <row r="1169" spans="1:14" ht="25.5" x14ac:dyDescent="0.25">
      <c r="A1169" s="27">
        <f t="shared" si="336"/>
        <v>3132</v>
      </c>
      <c r="B1169" s="28" t="str">
        <f t="shared" si="298"/>
        <v xml:space="preserve"> </v>
      </c>
      <c r="C1169" s="35" t="str">
        <f t="shared" si="337"/>
        <v xml:space="preserve">  </v>
      </c>
      <c r="D1169" s="35" t="str">
        <f t="shared" si="338"/>
        <v xml:space="preserve">  </v>
      </c>
      <c r="E1169" s="36" t="s">
        <v>183</v>
      </c>
      <c r="F1169" s="152">
        <v>52</v>
      </c>
      <c r="G1169" s="195">
        <v>3132</v>
      </c>
      <c r="H1169" s="179"/>
      <c r="I1169" s="179">
        <v>1729</v>
      </c>
      <c r="J1169" s="214" t="s">
        <v>124</v>
      </c>
      <c r="K1169" s="196">
        <v>0</v>
      </c>
      <c r="L1169" s="196">
        <v>0</v>
      </c>
      <c r="M1169" s="196">
        <f>K1169+L1169</f>
        <v>0</v>
      </c>
      <c r="N1169" s="172">
        <v>5230</v>
      </c>
    </row>
    <row r="1170" spans="1:14" x14ac:dyDescent="0.25">
      <c r="A1170" s="27">
        <f t="shared" si="336"/>
        <v>32</v>
      </c>
      <c r="B1170" s="28" t="str">
        <f t="shared" si="298"/>
        <v xml:space="preserve"> </v>
      </c>
      <c r="C1170" s="35" t="str">
        <f t="shared" si="337"/>
        <v xml:space="preserve">  </v>
      </c>
      <c r="D1170" s="35" t="str">
        <f t="shared" si="338"/>
        <v xml:space="preserve">  </v>
      </c>
      <c r="E1170" s="36"/>
      <c r="F1170" s="152"/>
      <c r="G1170" s="173">
        <v>32</v>
      </c>
      <c r="H1170" s="174"/>
      <c r="I1170" s="174"/>
      <c r="J1170" s="192" t="s">
        <v>125</v>
      </c>
      <c r="K1170" s="176">
        <f>SUM(K1171,K1176,K1180,K1184)</f>
        <v>0</v>
      </c>
      <c r="L1170" s="176">
        <f>SUM(L1171,L1176,L1180,L1184)</f>
        <v>0</v>
      </c>
      <c r="M1170" s="176">
        <f>SUM(M1171,M1176,M1180,M1184)</f>
        <v>0</v>
      </c>
      <c r="N1170" s="172"/>
    </row>
    <row r="1171" spans="1:14" x14ac:dyDescent="0.25">
      <c r="A1171" s="27">
        <f t="shared" si="300"/>
        <v>321</v>
      </c>
      <c r="B1171" s="28" t="str">
        <f t="shared" si="298"/>
        <v xml:space="preserve"> </v>
      </c>
      <c r="C1171" s="35" t="str">
        <f t="shared" si="301"/>
        <v xml:space="preserve">  </v>
      </c>
      <c r="D1171" s="35" t="str">
        <f t="shared" si="302"/>
        <v xml:space="preserve">  </v>
      </c>
      <c r="E1171" s="36"/>
      <c r="F1171" s="152"/>
      <c r="G1171" s="173">
        <v>321</v>
      </c>
      <c r="H1171" s="174"/>
      <c r="I1171" s="174"/>
      <c r="J1171" s="192" t="s">
        <v>126</v>
      </c>
      <c r="K1171" s="176">
        <f t="shared" ref="K1171:M1171" si="342">SUM(K1172:K1175)</f>
        <v>0</v>
      </c>
      <c r="L1171" s="176">
        <f t="shared" si="342"/>
        <v>0</v>
      </c>
      <c r="M1171" s="176">
        <f t="shared" si="342"/>
        <v>0</v>
      </c>
      <c r="N1171" s="172"/>
    </row>
    <row r="1172" spans="1:14" x14ac:dyDescent="0.25">
      <c r="B1172" s="28" t="str">
        <f t="shared" si="298"/>
        <v xml:space="preserve"> </v>
      </c>
      <c r="C1172" s="35"/>
      <c r="D1172" s="35"/>
      <c r="E1172" s="36" t="s">
        <v>183</v>
      </c>
      <c r="F1172" s="152">
        <v>52</v>
      </c>
      <c r="G1172" s="173">
        <v>3211</v>
      </c>
      <c r="H1172" s="179"/>
      <c r="I1172" s="179">
        <v>1730</v>
      </c>
      <c r="J1172" s="214" t="s">
        <v>127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ht="25.5" x14ac:dyDescent="0.25">
      <c r="A1173" s="27">
        <f t="shared" si="300"/>
        <v>3212</v>
      </c>
      <c r="B1173" s="28" t="str">
        <f t="shared" si="298"/>
        <v xml:space="preserve"> </v>
      </c>
      <c r="C1173" s="35" t="str">
        <f t="shared" si="301"/>
        <v xml:space="preserve">  </v>
      </c>
      <c r="D1173" s="35" t="str">
        <f t="shared" si="302"/>
        <v xml:space="preserve">  </v>
      </c>
      <c r="E1173" s="36" t="s">
        <v>183</v>
      </c>
      <c r="F1173" s="152">
        <v>52</v>
      </c>
      <c r="G1173" s="173">
        <v>3212</v>
      </c>
      <c r="H1173" s="179"/>
      <c r="I1173" s="179">
        <v>1731</v>
      </c>
      <c r="J1173" s="214" t="s">
        <v>128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x14ac:dyDescent="0.25">
      <c r="A1174" s="27">
        <f t="shared" si="300"/>
        <v>3213</v>
      </c>
      <c r="B1174" s="28" t="str">
        <f t="shared" si="298"/>
        <v xml:space="preserve"> </v>
      </c>
      <c r="C1174" s="35" t="str">
        <f t="shared" si="301"/>
        <v xml:space="preserve">  </v>
      </c>
      <c r="D1174" s="35" t="str">
        <f t="shared" si="302"/>
        <v xml:space="preserve">  </v>
      </c>
      <c r="E1174" s="36" t="s">
        <v>183</v>
      </c>
      <c r="F1174" s="152">
        <v>52</v>
      </c>
      <c r="G1174" s="173">
        <v>3213</v>
      </c>
      <c r="H1174" s="179"/>
      <c r="I1174" s="179">
        <v>1732</v>
      </c>
      <c r="J1174" s="214" t="s">
        <v>129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ht="25.5" x14ac:dyDescent="0.25">
      <c r="A1175" s="27">
        <f t="shared" si="300"/>
        <v>3214</v>
      </c>
      <c r="B1175" s="28" t="str">
        <f t="shared" si="298"/>
        <v xml:space="preserve"> </v>
      </c>
      <c r="C1175" s="35" t="str">
        <f t="shared" si="301"/>
        <v xml:space="preserve">  </v>
      </c>
      <c r="D1175" s="35" t="str">
        <f t="shared" si="302"/>
        <v xml:space="preserve">  </v>
      </c>
      <c r="E1175" s="36" t="s">
        <v>183</v>
      </c>
      <c r="F1175" s="152">
        <v>52</v>
      </c>
      <c r="G1175" s="173">
        <v>3214</v>
      </c>
      <c r="H1175" s="179"/>
      <c r="I1175" s="179">
        <v>1733</v>
      </c>
      <c r="J1175" s="214" t="s">
        <v>130</v>
      </c>
      <c r="K1175" s="196">
        <v>0</v>
      </c>
      <c r="L1175" s="196">
        <v>0</v>
      </c>
      <c r="M1175" s="196">
        <f>K1175+L1175</f>
        <v>0</v>
      </c>
      <c r="N1175" s="172">
        <v>5230</v>
      </c>
    </row>
    <row r="1176" spans="1:14" x14ac:dyDescent="0.25">
      <c r="A1176" s="27">
        <f t="shared" si="300"/>
        <v>322</v>
      </c>
      <c r="B1176" s="28" t="str">
        <f t="shared" si="298"/>
        <v xml:space="preserve"> </v>
      </c>
      <c r="C1176" s="35" t="str">
        <f t="shared" si="301"/>
        <v xml:space="preserve">  </v>
      </c>
      <c r="D1176" s="35" t="str">
        <f t="shared" si="302"/>
        <v xml:space="preserve">  </v>
      </c>
      <c r="E1176" s="36"/>
      <c r="F1176" s="152"/>
      <c r="G1176" s="173">
        <v>322</v>
      </c>
      <c r="H1176" s="174"/>
      <c r="I1176" s="174"/>
      <c r="J1176" s="192" t="s">
        <v>131</v>
      </c>
      <c r="K1176" s="176">
        <f t="shared" ref="K1176" si="343">SUM(K1177:K1179)</f>
        <v>0</v>
      </c>
      <c r="L1176" s="176">
        <f t="shared" ref="L1176:M1176" si="344">SUM(L1177:L1179)</f>
        <v>0</v>
      </c>
      <c r="M1176" s="176">
        <f t="shared" si="344"/>
        <v>0</v>
      </c>
      <c r="N1176" s="172"/>
    </row>
    <row r="1177" spans="1:14" ht="25.5" x14ac:dyDescent="0.25">
      <c r="A1177" s="27">
        <f t="shared" si="300"/>
        <v>3221</v>
      </c>
      <c r="B1177" s="28" t="str">
        <f t="shared" si="298"/>
        <v xml:space="preserve"> </v>
      </c>
      <c r="C1177" s="35" t="str">
        <f t="shared" si="301"/>
        <v xml:space="preserve">  </v>
      </c>
      <c r="D1177" s="35" t="str">
        <f t="shared" si="302"/>
        <v xml:space="preserve">  </v>
      </c>
      <c r="E1177" s="36" t="s">
        <v>183</v>
      </c>
      <c r="F1177" s="152">
        <v>52</v>
      </c>
      <c r="G1177" s="173">
        <v>3221</v>
      </c>
      <c r="H1177" s="179"/>
      <c r="I1177" s="179">
        <v>1734</v>
      </c>
      <c r="J1177" s="214" t="s">
        <v>132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300"/>
        <v>3222</v>
      </c>
      <c r="B1178" s="28" t="str">
        <f t="shared" si="298"/>
        <v xml:space="preserve"> </v>
      </c>
      <c r="C1178" s="35" t="str">
        <f t="shared" si="301"/>
        <v xml:space="preserve">  </v>
      </c>
      <c r="D1178" s="35" t="str">
        <f t="shared" si="302"/>
        <v xml:space="preserve">  </v>
      </c>
      <c r="E1178" s="36" t="s">
        <v>183</v>
      </c>
      <c r="F1178" s="152">
        <v>52</v>
      </c>
      <c r="G1178" s="173">
        <v>3222</v>
      </c>
      <c r="H1178" s="179"/>
      <c r="I1178" s="179">
        <v>1735</v>
      </c>
      <c r="J1178" s="214" t="s">
        <v>133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300"/>
        <v>3223</v>
      </c>
      <c r="B1179" s="28" t="str">
        <f t="shared" si="298"/>
        <v xml:space="preserve"> </v>
      </c>
      <c r="C1179" s="35" t="str">
        <f t="shared" si="301"/>
        <v xml:space="preserve">  </v>
      </c>
      <c r="D1179" s="35" t="str">
        <f t="shared" si="302"/>
        <v xml:space="preserve">  </v>
      </c>
      <c r="E1179" s="36" t="s">
        <v>183</v>
      </c>
      <c r="F1179" s="152">
        <v>52</v>
      </c>
      <c r="G1179" s="173">
        <v>3223</v>
      </c>
      <c r="H1179" s="179"/>
      <c r="I1179" s="179">
        <v>1736</v>
      </c>
      <c r="J1179" s="214" t="s">
        <v>134</v>
      </c>
      <c r="K1179" s="196">
        <v>0</v>
      </c>
      <c r="L1179" s="196">
        <v>0</v>
      </c>
      <c r="M1179" s="196">
        <f>K1179+L1179</f>
        <v>0</v>
      </c>
      <c r="N1179" s="172">
        <v>5230</v>
      </c>
    </row>
    <row r="1180" spans="1:14" x14ac:dyDescent="0.25">
      <c r="A1180" s="27">
        <f t="shared" si="300"/>
        <v>323</v>
      </c>
      <c r="B1180" s="28" t="str">
        <f t="shared" si="298"/>
        <v xml:space="preserve"> </v>
      </c>
      <c r="C1180" s="35" t="str">
        <f t="shared" si="301"/>
        <v xml:space="preserve">  </v>
      </c>
      <c r="D1180" s="35" t="str">
        <f t="shared" si="302"/>
        <v xml:space="preserve">  </v>
      </c>
      <c r="E1180" s="36"/>
      <c r="F1180" s="152"/>
      <c r="G1180" s="173">
        <v>323</v>
      </c>
      <c r="H1180" s="174"/>
      <c r="I1180" s="174"/>
      <c r="J1180" s="192" t="s">
        <v>136</v>
      </c>
      <c r="K1180" s="176">
        <f>SUM(K1181:K1183)</f>
        <v>0</v>
      </c>
      <c r="L1180" s="176">
        <f>SUM(L1181:L1183)</f>
        <v>0</v>
      </c>
      <c r="M1180" s="176">
        <f>SUM(M1181:M1183)</f>
        <v>0</v>
      </c>
      <c r="N1180" s="172"/>
    </row>
    <row r="1181" spans="1:14" x14ac:dyDescent="0.25">
      <c r="A1181" s="27">
        <f t="shared" si="300"/>
        <v>3231</v>
      </c>
      <c r="B1181" s="28" t="str">
        <f t="shared" si="298"/>
        <v xml:space="preserve"> </v>
      </c>
      <c r="C1181" s="35" t="str">
        <f t="shared" si="301"/>
        <v xml:space="preserve">  </v>
      </c>
      <c r="D1181" s="35" t="str">
        <f t="shared" si="302"/>
        <v xml:space="preserve">  </v>
      </c>
      <c r="E1181" s="36" t="s">
        <v>183</v>
      </c>
      <c r="F1181" s="152">
        <v>52</v>
      </c>
      <c r="G1181" s="173">
        <v>3231</v>
      </c>
      <c r="H1181" s="179"/>
      <c r="I1181" s="179">
        <v>1737</v>
      </c>
      <c r="J1181" s="214" t="s">
        <v>137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300"/>
        <v>3237</v>
      </c>
      <c r="B1182" s="28" t="str">
        <f t="shared" si="298"/>
        <v xml:space="preserve"> </v>
      </c>
      <c r="C1182" s="35" t="str">
        <f t="shared" si="301"/>
        <v xml:space="preserve">  </v>
      </c>
      <c r="D1182" s="35" t="str">
        <f t="shared" si="302"/>
        <v xml:space="preserve">  </v>
      </c>
      <c r="E1182" s="36" t="s">
        <v>183</v>
      </c>
      <c r="F1182" s="152">
        <v>52</v>
      </c>
      <c r="G1182" s="173">
        <v>3237</v>
      </c>
      <c r="H1182" s="179"/>
      <c r="I1182" s="179">
        <v>1738</v>
      </c>
      <c r="J1182" s="214" t="s">
        <v>164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x14ac:dyDescent="0.25">
      <c r="A1183" s="27">
        <f t="shared" si="300"/>
        <v>3239</v>
      </c>
      <c r="B1183" s="28" t="str">
        <f t="shared" si="298"/>
        <v xml:space="preserve"> </v>
      </c>
      <c r="C1183" s="35" t="str">
        <f t="shared" si="301"/>
        <v xml:space="preserve">  </v>
      </c>
      <c r="D1183" s="35" t="str">
        <f t="shared" si="302"/>
        <v xml:space="preserve">  </v>
      </c>
      <c r="E1183" s="36" t="s">
        <v>183</v>
      </c>
      <c r="F1183" s="152">
        <v>52</v>
      </c>
      <c r="G1183" s="173">
        <v>3239</v>
      </c>
      <c r="H1183" s="179"/>
      <c r="I1183" s="179">
        <v>1739</v>
      </c>
      <c r="J1183" s="214" t="s">
        <v>145</v>
      </c>
      <c r="K1183" s="196">
        <v>0</v>
      </c>
      <c r="L1183" s="196">
        <v>0</v>
      </c>
      <c r="M1183" s="196">
        <f>K1183+L1183</f>
        <v>0</v>
      </c>
      <c r="N1183" s="172">
        <v>5230</v>
      </c>
    </row>
    <row r="1184" spans="1:14" ht="25.5" x14ac:dyDescent="0.25">
      <c r="A1184" s="27">
        <f t="shared" si="300"/>
        <v>329</v>
      </c>
      <c r="B1184" s="28" t="str">
        <f t="shared" si="298"/>
        <v xml:space="preserve"> </v>
      </c>
      <c r="C1184" s="35" t="str">
        <f t="shared" si="301"/>
        <v xml:space="preserve">  </v>
      </c>
      <c r="D1184" s="35" t="str">
        <f t="shared" si="302"/>
        <v xml:space="preserve">  </v>
      </c>
      <c r="E1184" s="36"/>
      <c r="F1184" s="152"/>
      <c r="G1184" s="173">
        <v>329</v>
      </c>
      <c r="H1184" s="174"/>
      <c r="I1184" s="174"/>
      <c r="J1184" s="192" t="s">
        <v>147</v>
      </c>
      <c r="K1184" s="176">
        <f>SUM(K1185:K1185)</f>
        <v>0</v>
      </c>
      <c r="L1184" s="176">
        <f>SUM(L1185:L1185)</f>
        <v>0</v>
      </c>
      <c r="M1184" s="176">
        <f>SUM(M1185:M1185)</f>
        <v>0</v>
      </c>
      <c r="N1184" s="172"/>
    </row>
    <row r="1185" spans="1:14" x14ac:dyDescent="0.25">
      <c r="A1185" s="27">
        <f t="shared" si="300"/>
        <v>3293</v>
      </c>
      <c r="B1185" s="28" t="str">
        <f t="shared" si="298"/>
        <v xml:space="preserve"> </v>
      </c>
      <c r="C1185" s="35" t="str">
        <f t="shared" si="301"/>
        <v xml:space="preserve">  </v>
      </c>
      <c r="D1185" s="35" t="str">
        <f t="shared" si="302"/>
        <v xml:space="preserve">  </v>
      </c>
      <c r="E1185" s="36" t="s">
        <v>183</v>
      </c>
      <c r="F1185" s="152">
        <v>52</v>
      </c>
      <c r="G1185" s="173">
        <v>3293</v>
      </c>
      <c r="H1185" s="179"/>
      <c r="I1185" s="179">
        <v>1740</v>
      </c>
      <c r="J1185" s="214" t="s">
        <v>149</v>
      </c>
      <c r="K1185" s="196">
        <v>0</v>
      </c>
      <c r="L1185" s="196">
        <v>0</v>
      </c>
      <c r="M1185" s="196">
        <f>K1185+L1185</f>
        <v>0</v>
      </c>
      <c r="N1185" s="172">
        <v>5230</v>
      </c>
    </row>
    <row r="1186" spans="1:14" x14ac:dyDescent="0.25">
      <c r="A1186" s="27">
        <f t="shared" si="300"/>
        <v>0</v>
      </c>
      <c r="B1186" s="28" t="str">
        <f t="shared" si="298"/>
        <v xml:space="preserve"> </v>
      </c>
      <c r="C1186" s="35" t="str">
        <f t="shared" si="301"/>
        <v xml:space="preserve">  </v>
      </c>
      <c r="D1186" s="35" t="str">
        <f t="shared" si="302"/>
        <v xml:space="preserve">  </v>
      </c>
      <c r="E1186" s="36"/>
      <c r="F1186" s="152"/>
      <c r="G1186" s="173"/>
      <c r="H1186" s="174"/>
      <c r="I1186" s="174"/>
      <c r="J1186" s="175"/>
      <c r="K1186" s="176"/>
      <c r="L1186" s="176"/>
      <c r="M1186" s="176"/>
    </row>
    <row r="1187" spans="1:14" x14ac:dyDescent="0.25">
      <c r="A1187" s="27" t="str">
        <f t="shared" si="300"/>
        <v>T 1207 21</v>
      </c>
      <c r="B1187" s="28" t="str">
        <f t="shared" si="298"/>
        <v xml:space="preserve"> </v>
      </c>
      <c r="C1187" s="35" t="str">
        <f t="shared" si="301"/>
        <v xml:space="preserve">  </v>
      </c>
      <c r="D1187" s="35" t="str">
        <f t="shared" si="302"/>
        <v xml:space="preserve">  </v>
      </c>
      <c r="E1187" s="162" t="s">
        <v>183</v>
      </c>
      <c r="F1187" s="152"/>
      <c r="G1187" s="181" t="s">
        <v>257</v>
      </c>
      <c r="H1187" s="164"/>
      <c r="I1187" s="164"/>
      <c r="J1187" s="165" t="s">
        <v>258</v>
      </c>
      <c r="K1187" s="182">
        <f>SUM(K1189)</f>
        <v>0</v>
      </c>
      <c r="L1187" s="182">
        <f>SUM(L1189)</f>
        <v>0</v>
      </c>
      <c r="M1187" s="182">
        <f>SUM(M1189)</f>
        <v>0</v>
      </c>
      <c r="N1187" s="172"/>
    </row>
    <row r="1188" spans="1:14" ht="25.5" x14ac:dyDescent="0.25">
      <c r="A1188" s="27">
        <f t="shared" si="300"/>
        <v>11</v>
      </c>
      <c r="B1188" s="28" t="str">
        <f t="shared" si="298"/>
        <v xml:space="preserve"> </v>
      </c>
      <c r="C1188" s="35" t="str">
        <f t="shared" si="301"/>
        <v xml:space="preserve">  </v>
      </c>
      <c r="D1188" s="35" t="str">
        <f t="shared" si="302"/>
        <v xml:space="preserve">  </v>
      </c>
      <c r="E1188" s="167"/>
      <c r="F1188" s="152"/>
      <c r="G1188" s="168">
        <v>11</v>
      </c>
      <c r="H1188" s="169"/>
      <c r="I1188" s="169"/>
      <c r="J1188" s="170" t="s">
        <v>96</v>
      </c>
      <c r="K1188" s="171">
        <f t="shared" ref="K1188:M1188" si="345">SUMIF($F1189:$F1203,$G1188,K1189:K1203)</f>
        <v>0</v>
      </c>
      <c r="L1188" s="171">
        <f t="shared" si="345"/>
        <v>0</v>
      </c>
      <c r="M1188" s="171">
        <f t="shared" si="345"/>
        <v>0</v>
      </c>
      <c r="N1188" s="172"/>
    </row>
    <row r="1189" spans="1:14" x14ac:dyDescent="0.25">
      <c r="B1189" s="28" t="str">
        <f t="shared" si="298"/>
        <v xml:space="preserve"> </v>
      </c>
      <c r="C1189" s="35"/>
      <c r="D1189" s="35"/>
      <c r="E1189" s="36"/>
      <c r="F1189" s="152"/>
      <c r="G1189" s="173">
        <v>3</v>
      </c>
      <c r="H1189" s="174"/>
      <c r="I1189" s="174"/>
      <c r="J1189" s="175" t="s">
        <v>118</v>
      </c>
      <c r="K1189" s="176">
        <v>0</v>
      </c>
      <c r="L1189" s="176">
        <f t="shared" ref="L1189:M1189" si="346">SUM(L1190,L1197)</f>
        <v>0</v>
      </c>
      <c r="M1189" s="176">
        <f t="shared" si="346"/>
        <v>0</v>
      </c>
    </row>
    <row r="1190" spans="1:14" x14ac:dyDescent="0.25">
      <c r="A1190" s="27">
        <f t="shared" si="300"/>
        <v>31</v>
      </c>
      <c r="B1190" s="28" t="str">
        <f t="shared" si="298"/>
        <v xml:space="preserve"> </v>
      </c>
      <c r="C1190" s="35" t="str">
        <f t="shared" si="301"/>
        <v xml:space="preserve">  </v>
      </c>
      <c r="D1190" s="35" t="str">
        <f t="shared" si="302"/>
        <v xml:space="preserve">  </v>
      </c>
      <c r="E1190" s="36"/>
      <c r="F1190" s="152"/>
      <c r="G1190" s="173">
        <v>31</v>
      </c>
      <c r="H1190" s="174"/>
      <c r="I1190" s="174"/>
      <c r="J1190" s="175" t="s">
        <v>119</v>
      </c>
      <c r="K1190" s="176">
        <v>0</v>
      </c>
      <c r="L1190" s="176">
        <f>SUM(L1191,L1193,L1195)</f>
        <v>0</v>
      </c>
      <c r="M1190" s="176">
        <f>SUM(M1191,M1193,M1195)</f>
        <v>0</v>
      </c>
    </row>
    <row r="1191" spans="1:14" x14ac:dyDescent="0.25">
      <c r="A1191" s="27">
        <f t="shared" si="300"/>
        <v>311</v>
      </c>
      <c r="B1191" s="28" t="str">
        <f t="shared" si="298"/>
        <v xml:space="preserve"> </v>
      </c>
      <c r="C1191" s="35" t="str">
        <f t="shared" si="301"/>
        <v xml:space="preserve">  </v>
      </c>
      <c r="D1191" s="35" t="str">
        <f t="shared" si="302"/>
        <v xml:space="preserve">  </v>
      </c>
      <c r="E1191" s="36"/>
      <c r="F1191" s="152"/>
      <c r="G1191" s="173">
        <v>311</v>
      </c>
      <c r="H1191" s="174"/>
      <c r="I1191" s="174"/>
      <c r="J1191" s="175" t="s">
        <v>120</v>
      </c>
      <c r="K1191" s="176">
        <v>0</v>
      </c>
      <c r="L1191" s="176">
        <f>SUM(L1192)</f>
        <v>0</v>
      </c>
      <c r="M1191" s="176">
        <f>SUM(M1192)</f>
        <v>0</v>
      </c>
    </row>
    <row r="1192" spans="1:14" x14ac:dyDescent="0.25">
      <c r="A1192" s="27">
        <f t="shared" si="300"/>
        <v>3111</v>
      </c>
      <c r="B1192" s="28" t="str">
        <f t="shared" si="298"/>
        <v xml:space="preserve"> </v>
      </c>
      <c r="C1192" s="35" t="str">
        <f t="shared" si="301"/>
        <v xml:space="preserve">  </v>
      </c>
      <c r="D1192" s="35" t="str">
        <f t="shared" si="302"/>
        <v xml:space="preserve">  </v>
      </c>
      <c r="E1192" s="36" t="s">
        <v>183</v>
      </c>
      <c r="F1192" s="152">
        <v>11</v>
      </c>
      <c r="G1192" s="173">
        <v>3111</v>
      </c>
      <c r="H1192" s="179"/>
      <c r="I1192" s="179">
        <v>1741</v>
      </c>
      <c r="J1192" s="175" t="s">
        <v>121</v>
      </c>
      <c r="K1192" s="196">
        <v>0</v>
      </c>
      <c r="L1192" s="196">
        <v>0</v>
      </c>
      <c r="M1192" s="180">
        <f>K1192+L1192</f>
        <v>0</v>
      </c>
      <c r="N1192" s="38">
        <v>111</v>
      </c>
    </row>
    <row r="1193" spans="1:14" x14ac:dyDescent="0.25">
      <c r="A1193" s="27">
        <f t="shared" si="300"/>
        <v>312</v>
      </c>
      <c r="B1193" s="28" t="str">
        <f t="shared" si="298"/>
        <v xml:space="preserve"> </v>
      </c>
      <c r="C1193" s="35" t="str">
        <f t="shared" si="301"/>
        <v xml:space="preserve">  </v>
      </c>
      <c r="D1193" s="35" t="str">
        <f t="shared" si="302"/>
        <v xml:space="preserve">  </v>
      </c>
      <c r="E1193" s="36"/>
      <c r="F1193" s="152"/>
      <c r="G1193" s="173">
        <v>312</v>
      </c>
      <c r="H1193" s="174"/>
      <c r="I1193" s="174"/>
      <c r="J1193" s="175" t="s">
        <v>122</v>
      </c>
      <c r="K1193" s="176">
        <v>0</v>
      </c>
      <c r="L1193" s="176">
        <f>SUM(L1194)</f>
        <v>0</v>
      </c>
      <c r="M1193" s="176">
        <f>SUM(M1194)</f>
        <v>0</v>
      </c>
    </row>
    <row r="1194" spans="1:14" x14ac:dyDescent="0.25">
      <c r="A1194" s="27">
        <f t="shared" si="300"/>
        <v>3121</v>
      </c>
      <c r="B1194" s="28" t="str">
        <f t="shared" si="298"/>
        <v xml:space="preserve"> </v>
      </c>
      <c r="C1194" s="35" t="str">
        <f t="shared" si="301"/>
        <v xml:space="preserve">  </v>
      </c>
      <c r="D1194" s="35" t="str">
        <f t="shared" si="302"/>
        <v xml:space="preserve">  </v>
      </c>
      <c r="E1194" s="36" t="s">
        <v>183</v>
      </c>
      <c r="F1194" s="152">
        <v>11</v>
      </c>
      <c r="G1194" s="173">
        <v>3121</v>
      </c>
      <c r="H1194" s="179"/>
      <c r="I1194" s="179">
        <v>1742</v>
      </c>
      <c r="J1194" s="175" t="s">
        <v>122</v>
      </c>
      <c r="K1194" s="196">
        <v>0</v>
      </c>
      <c r="L1194" s="196">
        <v>0</v>
      </c>
      <c r="M1194" s="180">
        <f>K1194+L1194</f>
        <v>0</v>
      </c>
      <c r="N1194" s="38">
        <v>111</v>
      </c>
    </row>
    <row r="1195" spans="1:14" x14ac:dyDescent="0.25">
      <c r="A1195" s="27">
        <f t="shared" si="300"/>
        <v>313</v>
      </c>
      <c r="B1195" s="28" t="str">
        <f t="shared" si="298"/>
        <v xml:space="preserve"> </v>
      </c>
      <c r="C1195" s="35" t="str">
        <f t="shared" si="301"/>
        <v xml:space="preserve">  </v>
      </c>
      <c r="D1195" s="35" t="str">
        <f t="shared" si="302"/>
        <v xml:space="preserve">  </v>
      </c>
      <c r="E1195" s="36"/>
      <c r="F1195" s="152"/>
      <c r="G1195" s="173">
        <v>313</v>
      </c>
      <c r="H1195" s="174"/>
      <c r="I1195" s="174"/>
      <c r="J1195" s="175" t="s">
        <v>123</v>
      </c>
      <c r="K1195" s="176">
        <v>0</v>
      </c>
      <c r="L1195" s="176">
        <f>SUM(L1196:L1196)</f>
        <v>0</v>
      </c>
      <c r="M1195" s="176">
        <f>SUM(M1196:M1196)</f>
        <v>0</v>
      </c>
    </row>
    <row r="1196" spans="1:14" ht="25.5" x14ac:dyDescent="0.25">
      <c r="A1196" s="27">
        <f t="shared" si="300"/>
        <v>3132</v>
      </c>
      <c r="B1196" s="28" t="str">
        <f t="shared" si="298"/>
        <v xml:space="preserve"> </v>
      </c>
      <c r="C1196" s="35" t="str">
        <f t="shared" si="301"/>
        <v xml:space="preserve">  </v>
      </c>
      <c r="D1196" s="35" t="str">
        <f t="shared" si="302"/>
        <v xml:space="preserve">  </v>
      </c>
      <c r="E1196" s="36" t="s">
        <v>183</v>
      </c>
      <c r="F1196" s="152">
        <v>11</v>
      </c>
      <c r="G1196" s="173">
        <v>3132</v>
      </c>
      <c r="H1196" s="179"/>
      <c r="I1196" s="179">
        <v>1743</v>
      </c>
      <c r="J1196" s="175" t="s">
        <v>124</v>
      </c>
      <c r="K1196" s="196">
        <v>0</v>
      </c>
      <c r="L1196" s="196">
        <v>0</v>
      </c>
      <c r="M1196" s="180">
        <f>K1196+L1196</f>
        <v>0</v>
      </c>
      <c r="N1196" s="38">
        <v>111</v>
      </c>
    </row>
    <row r="1197" spans="1:14" x14ac:dyDescent="0.25">
      <c r="A1197" s="27">
        <f t="shared" si="300"/>
        <v>32</v>
      </c>
      <c r="B1197" s="28" t="str">
        <f t="shared" si="298"/>
        <v xml:space="preserve"> </v>
      </c>
      <c r="C1197" s="35" t="str">
        <f t="shared" si="301"/>
        <v xml:space="preserve">  </v>
      </c>
      <c r="D1197" s="35" t="str">
        <f t="shared" si="302"/>
        <v xml:space="preserve">  </v>
      </c>
      <c r="E1197" s="36"/>
      <c r="F1197" s="152"/>
      <c r="G1197" s="173">
        <v>32</v>
      </c>
      <c r="H1197" s="174"/>
      <c r="I1197" s="174"/>
      <c r="J1197" s="175" t="s">
        <v>125</v>
      </c>
      <c r="K1197" s="176">
        <v>0</v>
      </c>
      <c r="L1197" s="176">
        <f>SUM(L1198,L1201)</f>
        <v>0</v>
      </c>
      <c r="M1197" s="176">
        <f>SUM(M1198,M1201)</f>
        <v>0</v>
      </c>
    </row>
    <row r="1198" spans="1:14" x14ac:dyDescent="0.25">
      <c r="A1198" s="27">
        <f t="shared" si="300"/>
        <v>321</v>
      </c>
      <c r="B1198" s="28" t="str">
        <f t="shared" si="298"/>
        <v xml:space="preserve"> </v>
      </c>
      <c r="C1198" s="35" t="str">
        <f t="shared" si="301"/>
        <v xml:space="preserve">  </v>
      </c>
      <c r="D1198" s="35" t="str">
        <f t="shared" si="302"/>
        <v xml:space="preserve">  </v>
      </c>
      <c r="E1198" s="36"/>
      <c r="F1198" s="152"/>
      <c r="G1198" s="173">
        <v>321</v>
      </c>
      <c r="H1198" s="174"/>
      <c r="I1198" s="174"/>
      <c r="J1198" s="175" t="s">
        <v>126</v>
      </c>
      <c r="K1198" s="176">
        <v>0</v>
      </c>
      <c r="L1198" s="176">
        <f>SUM(L1199:L1200)</f>
        <v>0</v>
      </c>
      <c r="M1198" s="176">
        <f>SUM(M1199:M1200)</f>
        <v>0</v>
      </c>
    </row>
    <row r="1199" spans="1:14" x14ac:dyDescent="0.25">
      <c r="A1199" s="27">
        <f t="shared" si="300"/>
        <v>3211</v>
      </c>
      <c r="B1199" s="28" t="str">
        <f t="shared" si="298"/>
        <v xml:space="preserve"> </v>
      </c>
      <c r="C1199" s="35" t="str">
        <f t="shared" si="301"/>
        <v xml:space="preserve">  </v>
      </c>
      <c r="D1199" s="35" t="str">
        <f t="shared" si="302"/>
        <v xml:space="preserve">  </v>
      </c>
      <c r="E1199" s="36" t="s">
        <v>183</v>
      </c>
      <c r="F1199" s="152">
        <v>11</v>
      </c>
      <c r="G1199" s="173">
        <v>3211</v>
      </c>
      <c r="H1199" s="179"/>
      <c r="I1199" s="179">
        <v>1744</v>
      </c>
      <c r="J1199" s="175" t="s">
        <v>127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ht="25.5" x14ac:dyDescent="0.25">
      <c r="A1200" s="27">
        <f t="shared" si="300"/>
        <v>3212</v>
      </c>
      <c r="B1200" s="28" t="str">
        <f t="shared" si="298"/>
        <v xml:space="preserve"> </v>
      </c>
      <c r="C1200" s="35" t="str">
        <f t="shared" si="301"/>
        <v xml:space="preserve">  </v>
      </c>
      <c r="D1200" s="35" t="str">
        <f t="shared" si="302"/>
        <v xml:space="preserve">  </v>
      </c>
      <c r="E1200" s="36" t="s">
        <v>183</v>
      </c>
      <c r="F1200" s="152">
        <v>11</v>
      </c>
      <c r="G1200" s="173">
        <v>3212</v>
      </c>
      <c r="H1200" s="179"/>
      <c r="I1200" s="179">
        <v>1745</v>
      </c>
      <c r="J1200" s="175" t="s">
        <v>128</v>
      </c>
      <c r="K1200" s="196">
        <v>0</v>
      </c>
      <c r="L1200" s="196">
        <v>0</v>
      </c>
      <c r="M1200" s="180">
        <f>K1200+L1200</f>
        <v>0</v>
      </c>
      <c r="N1200" s="38">
        <v>111</v>
      </c>
    </row>
    <row r="1201" spans="1:14" x14ac:dyDescent="0.25">
      <c r="A1201" s="27">
        <f t="shared" si="300"/>
        <v>322</v>
      </c>
      <c r="B1201" s="28" t="str">
        <f t="shared" si="298"/>
        <v xml:space="preserve"> </v>
      </c>
      <c r="C1201" s="35" t="str">
        <f t="shared" si="301"/>
        <v xml:space="preserve">  </v>
      </c>
      <c r="D1201" s="35" t="str">
        <f t="shared" si="302"/>
        <v xml:space="preserve">  </v>
      </c>
      <c r="E1201" s="36"/>
      <c r="F1201" s="152"/>
      <c r="G1201" s="173">
        <v>322</v>
      </c>
      <c r="H1201" s="174"/>
      <c r="I1201" s="174"/>
      <c r="J1201" s="175" t="s">
        <v>131</v>
      </c>
      <c r="K1201" s="176">
        <v>0</v>
      </c>
      <c r="L1201" s="176">
        <f t="shared" ref="L1201:M1201" si="347">SUM(L1202)</f>
        <v>0</v>
      </c>
      <c r="M1201" s="176">
        <f t="shared" si="347"/>
        <v>0</v>
      </c>
    </row>
    <row r="1202" spans="1:14" x14ac:dyDescent="0.25">
      <c r="A1202" s="27">
        <f>G1202</f>
        <v>3222</v>
      </c>
      <c r="B1202" s="28" t="str">
        <f t="shared" si="298"/>
        <v xml:space="preserve"> </v>
      </c>
      <c r="C1202" s="35" t="str">
        <f t="shared" si="301"/>
        <v xml:space="preserve">  </v>
      </c>
      <c r="D1202" s="35" t="str">
        <f t="shared" si="302"/>
        <v xml:space="preserve">  </v>
      </c>
      <c r="E1202" s="36" t="s">
        <v>183</v>
      </c>
      <c r="F1202" s="152">
        <v>11</v>
      </c>
      <c r="G1202" s="173">
        <v>3222</v>
      </c>
      <c r="H1202" s="179"/>
      <c r="I1202" s="179">
        <v>1746</v>
      </c>
      <c r="J1202" s="175" t="s">
        <v>133</v>
      </c>
      <c r="K1202" s="196">
        <v>0</v>
      </c>
      <c r="L1202" s="196">
        <v>0</v>
      </c>
      <c r="M1202" s="180">
        <f>K1202+L1202</f>
        <v>0</v>
      </c>
      <c r="N1202" s="38">
        <v>111</v>
      </c>
    </row>
    <row r="1203" spans="1:14" x14ac:dyDescent="0.25">
      <c r="A1203" s="27">
        <f t="shared" si="300"/>
        <v>0</v>
      </c>
      <c r="B1203" s="28" t="str">
        <f t="shared" si="298"/>
        <v xml:space="preserve"> </v>
      </c>
      <c r="C1203" s="35" t="str">
        <f t="shared" si="301"/>
        <v xml:space="preserve">  </v>
      </c>
      <c r="D1203" s="35" t="str">
        <f t="shared" si="302"/>
        <v xml:space="preserve">  </v>
      </c>
      <c r="E1203" s="36"/>
      <c r="F1203" s="152"/>
      <c r="G1203" s="173"/>
      <c r="H1203" s="174"/>
      <c r="I1203" s="174"/>
      <c r="J1203" s="175"/>
      <c r="K1203" s="176"/>
      <c r="L1203" s="176"/>
      <c r="M1203" s="176"/>
    </row>
    <row r="1204" spans="1:14" x14ac:dyDescent="0.25">
      <c r="A1204" s="27" t="str">
        <f t="shared" si="300"/>
        <v>T 1207 22</v>
      </c>
      <c r="B1204" s="28" t="str">
        <f t="shared" si="298"/>
        <v xml:space="preserve"> </v>
      </c>
      <c r="C1204" s="35" t="str">
        <f t="shared" si="301"/>
        <v xml:space="preserve">  </v>
      </c>
      <c r="D1204" s="35" t="str">
        <f t="shared" si="302"/>
        <v xml:space="preserve">  </v>
      </c>
      <c r="E1204" s="162" t="s">
        <v>183</v>
      </c>
      <c r="F1204" s="152"/>
      <c r="G1204" s="181" t="s">
        <v>259</v>
      </c>
      <c r="H1204" s="164"/>
      <c r="I1204" s="164"/>
      <c r="J1204" s="165" t="s">
        <v>260</v>
      </c>
      <c r="K1204" s="182">
        <f t="shared" ref="K1204:M1204" si="348">SUM(K1206)</f>
        <v>0</v>
      </c>
      <c r="L1204" s="182">
        <f t="shared" si="348"/>
        <v>0</v>
      </c>
      <c r="M1204" s="182">
        <f t="shared" si="348"/>
        <v>0</v>
      </c>
      <c r="N1204" s="172"/>
    </row>
    <row r="1205" spans="1:14" ht="25.5" x14ac:dyDescent="0.25">
      <c r="A1205" s="27">
        <f t="shared" si="300"/>
        <v>11</v>
      </c>
      <c r="B1205" s="28" t="str">
        <f t="shared" si="298"/>
        <v xml:space="preserve"> </v>
      </c>
      <c r="C1205" s="35" t="str">
        <f t="shared" si="301"/>
        <v xml:space="preserve">  </v>
      </c>
      <c r="D1205" s="35" t="str">
        <f t="shared" si="302"/>
        <v xml:space="preserve">  </v>
      </c>
      <c r="E1205" s="167"/>
      <c r="F1205" s="152"/>
      <c r="G1205" s="168">
        <v>11</v>
      </c>
      <c r="H1205" s="169"/>
      <c r="I1205" s="169"/>
      <c r="J1205" s="170" t="s">
        <v>96</v>
      </c>
      <c r="K1205" s="171">
        <f t="shared" ref="K1205:M1205" si="349">SUMIF($F1206:$F1223,$G1205,K1206:K1223)</f>
        <v>0</v>
      </c>
      <c r="L1205" s="171">
        <f t="shared" si="349"/>
        <v>0</v>
      </c>
      <c r="M1205" s="171">
        <f t="shared" si="349"/>
        <v>0</v>
      </c>
      <c r="N1205" s="172"/>
    </row>
    <row r="1206" spans="1:14" x14ac:dyDescent="0.25">
      <c r="A1206" s="27">
        <f t="shared" si="300"/>
        <v>3</v>
      </c>
      <c r="B1206" s="28" t="str">
        <f t="shared" si="298"/>
        <v xml:space="preserve"> </v>
      </c>
      <c r="C1206" s="35" t="str">
        <f t="shared" si="301"/>
        <v xml:space="preserve">  </v>
      </c>
      <c r="D1206" s="35" t="str">
        <f t="shared" si="302"/>
        <v xml:space="preserve">  </v>
      </c>
      <c r="E1206" s="36"/>
      <c r="F1206" s="152"/>
      <c r="G1206" s="173">
        <v>3</v>
      </c>
      <c r="H1206" s="174"/>
      <c r="I1206" s="174"/>
      <c r="J1206" s="175" t="s">
        <v>118</v>
      </c>
      <c r="K1206" s="176">
        <f>SUM(K1207,K1212)</f>
        <v>0</v>
      </c>
      <c r="L1206" s="176">
        <f>SUM(L1207,L1212)</f>
        <v>0</v>
      </c>
      <c r="M1206" s="176">
        <f>SUM(M1207,M1212)</f>
        <v>0</v>
      </c>
      <c r="N1206" s="172"/>
    </row>
    <row r="1207" spans="1:14" x14ac:dyDescent="0.25">
      <c r="A1207" s="27">
        <f t="shared" si="300"/>
        <v>31</v>
      </c>
      <c r="B1207" s="28" t="str">
        <f t="shared" si="298"/>
        <v xml:space="preserve"> </v>
      </c>
      <c r="C1207" s="35" t="str">
        <f t="shared" si="301"/>
        <v xml:space="preserve">  </v>
      </c>
      <c r="D1207" s="35" t="str">
        <f t="shared" si="302"/>
        <v xml:space="preserve">  </v>
      </c>
      <c r="E1207" s="36"/>
      <c r="F1207" s="152"/>
      <c r="G1207" s="173">
        <v>31</v>
      </c>
      <c r="H1207" s="174"/>
      <c r="I1207" s="174"/>
      <c r="J1207" s="175" t="s">
        <v>119</v>
      </c>
      <c r="K1207" s="176">
        <f>SUM(K1208,K1210)</f>
        <v>0</v>
      </c>
      <c r="L1207" s="176">
        <f>SUM(L1208,L1210)</f>
        <v>0</v>
      </c>
      <c r="M1207" s="176">
        <f>SUM(M1208,M1210)</f>
        <v>0</v>
      </c>
      <c r="N1207" s="172"/>
    </row>
    <row r="1208" spans="1:14" x14ac:dyDescent="0.25">
      <c r="A1208" s="27">
        <f t="shared" si="300"/>
        <v>311</v>
      </c>
      <c r="B1208" s="28" t="str">
        <f t="shared" si="298"/>
        <v xml:space="preserve"> </v>
      </c>
      <c r="C1208" s="35" t="str">
        <f t="shared" si="301"/>
        <v xml:space="preserve">  </v>
      </c>
      <c r="D1208" s="35" t="str">
        <f t="shared" si="302"/>
        <v xml:space="preserve">  </v>
      </c>
      <c r="E1208" s="36"/>
      <c r="F1208" s="152"/>
      <c r="G1208" s="173">
        <v>311</v>
      </c>
      <c r="H1208" s="174"/>
      <c r="I1208" s="174"/>
      <c r="J1208" s="175" t="s">
        <v>120</v>
      </c>
      <c r="K1208" s="176">
        <f t="shared" ref="K1208:M1208" si="350">SUM(K1209)</f>
        <v>0</v>
      </c>
      <c r="L1208" s="176">
        <f t="shared" si="350"/>
        <v>0</v>
      </c>
      <c r="M1208" s="176">
        <f t="shared" si="350"/>
        <v>0</v>
      </c>
      <c r="N1208" s="172"/>
    </row>
    <row r="1209" spans="1:14" x14ac:dyDescent="0.25">
      <c r="B1209" s="28" t="str">
        <f t="shared" si="298"/>
        <v xml:space="preserve"> </v>
      </c>
      <c r="C1209" s="35"/>
      <c r="D1209" s="35"/>
      <c r="E1209" s="36" t="s">
        <v>183</v>
      </c>
      <c r="F1209" s="152">
        <v>11</v>
      </c>
      <c r="G1209" s="173">
        <v>3111</v>
      </c>
      <c r="H1209" s="179"/>
      <c r="I1209" s="179">
        <v>1747</v>
      </c>
      <c r="J1209" s="175" t="s">
        <v>121</v>
      </c>
      <c r="K1209" s="196">
        <v>0</v>
      </c>
      <c r="L1209" s="196">
        <v>0</v>
      </c>
      <c r="M1209" s="180">
        <f>K1209+L1209</f>
        <v>0</v>
      </c>
      <c r="N1209" s="38">
        <v>111</v>
      </c>
    </row>
    <row r="1210" spans="1:14" x14ac:dyDescent="0.25">
      <c r="A1210" s="27">
        <f t="shared" si="300"/>
        <v>313</v>
      </c>
      <c r="B1210" s="28" t="str">
        <f t="shared" si="298"/>
        <v xml:space="preserve"> </v>
      </c>
      <c r="C1210" s="35" t="str">
        <f t="shared" si="301"/>
        <v xml:space="preserve">  </v>
      </c>
      <c r="D1210" s="35" t="str">
        <f t="shared" si="302"/>
        <v xml:space="preserve">  </v>
      </c>
      <c r="E1210" s="36"/>
      <c r="F1210" s="152"/>
      <c r="G1210" s="173">
        <v>313</v>
      </c>
      <c r="H1210" s="174"/>
      <c r="I1210" s="174"/>
      <c r="J1210" s="175" t="s">
        <v>123</v>
      </c>
      <c r="K1210" s="176">
        <f>SUM(K1211:K1211)</f>
        <v>0</v>
      </c>
      <c r="L1210" s="176">
        <f>SUM(L1211:L1211)</f>
        <v>0</v>
      </c>
      <c r="M1210" s="176">
        <f>SUM(M1211:M1211)</f>
        <v>0</v>
      </c>
      <c r="N1210" s="172"/>
    </row>
    <row r="1211" spans="1:14" ht="25.5" x14ac:dyDescent="0.25">
      <c r="A1211" s="27">
        <f t="shared" si="300"/>
        <v>3132</v>
      </c>
      <c r="B1211" s="28" t="str">
        <f t="shared" si="298"/>
        <v xml:space="preserve"> </v>
      </c>
      <c r="C1211" s="35" t="str">
        <f t="shared" si="301"/>
        <v xml:space="preserve">  </v>
      </c>
      <c r="D1211" s="35" t="str">
        <f t="shared" si="302"/>
        <v xml:space="preserve">  </v>
      </c>
      <c r="E1211" s="36" t="s">
        <v>183</v>
      </c>
      <c r="F1211" s="152">
        <v>11</v>
      </c>
      <c r="G1211" s="173">
        <v>3132</v>
      </c>
      <c r="H1211" s="179"/>
      <c r="I1211" s="179">
        <v>1748</v>
      </c>
      <c r="J1211" s="175" t="s">
        <v>124</v>
      </c>
      <c r="K1211" s="196">
        <v>0</v>
      </c>
      <c r="L1211" s="196">
        <v>0</v>
      </c>
      <c r="M1211" s="180">
        <f>K1211+L1211</f>
        <v>0</v>
      </c>
      <c r="N1211" s="38">
        <v>111</v>
      </c>
    </row>
    <row r="1212" spans="1:14" x14ac:dyDescent="0.25">
      <c r="A1212" s="27">
        <f t="shared" si="300"/>
        <v>32</v>
      </c>
      <c r="B1212" s="28" t="str">
        <f t="shared" si="298"/>
        <v xml:space="preserve"> </v>
      </c>
      <c r="C1212" s="35" t="str">
        <f t="shared" si="301"/>
        <v xml:space="preserve">  </v>
      </c>
      <c r="D1212" s="35" t="str">
        <f t="shared" si="302"/>
        <v xml:space="preserve">  </v>
      </c>
      <c r="E1212" s="36"/>
      <c r="F1212" s="152"/>
      <c r="G1212" s="173">
        <v>32</v>
      </c>
      <c r="H1212" s="174"/>
      <c r="I1212" s="174"/>
      <c r="J1212" s="175" t="s">
        <v>125</v>
      </c>
      <c r="K1212" s="176">
        <f>SUM(K1213,K1216,K1220)</f>
        <v>0</v>
      </c>
      <c r="L1212" s="176">
        <f>SUM(L1213,L1216,L1220)</f>
        <v>0</v>
      </c>
      <c r="M1212" s="176">
        <f>SUM(M1213,M1216,M1220)</f>
        <v>0</v>
      </c>
      <c r="N1212" s="172"/>
    </row>
    <row r="1213" spans="1:14" x14ac:dyDescent="0.25">
      <c r="A1213" s="27">
        <f>G1213</f>
        <v>322</v>
      </c>
      <c r="B1213" s="28" t="str">
        <f>IF(H1213&gt;0,F1213," ")</f>
        <v xml:space="preserve"> </v>
      </c>
      <c r="C1213" s="35" t="str">
        <f t="shared" si="301"/>
        <v xml:space="preserve">  </v>
      </c>
      <c r="D1213" s="35" t="str">
        <f t="shared" si="302"/>
        <v xml:space="preserve">  </v>
      </c>
      <c r="E1213" s="36"/>
      <c r="F1213" s="152"/>
      <c r="G1213" s="173">
        <v>322</v>
      </c>
      <c r="H1213" s="174"/>
      <c r="I1213" s="174"/>
      <c r="J1213" s="175" t="s">
        <v>131</v>
      </c>
      <c r="K1213" s="176">
        <f>SUM(K1214:K1215)</f>
        <v>0</v>
      </c>
      <c r="L1213" s="176">
        <f>SUM(L1214:L1215)</f>
        <v>0</v>
      </c>
      <c r="M1213" s="176">
        <f>SUM(M1214:M1215)</f>
        <v>0</v>
      </c>
      <c r="N1213" s="172"/>
    </row>
    <row r="1214" spans="1:14" ht="25.5" x14ac:dyDescent="0.25">
      <c r="A1214" s="27">
        <f>G1214</f>
        <v>3221</v>
      </c>
      <c r="B1214" s="28" t="str">
        <f>IF(H1214&gt;0,F1214," ")</f>
        <v xml:space="preserve"> </v>
      </c>
      <c r="C1214" s="35" t="str">
        <f t="shared" si="301"/>
        <v xml:space="preserve">  </v>
      </c>
      <c r="D1214" s="35" t="str">
        <f t="shared" si="302"/>
        <v xml:space="preserve">  </v>
      </c>
      <c r="E1214" s="36" t="s">
        <v>183</v>
      </c>
      <c r="F1214" s="152">
        <v>11</v>
      </c>
      <c r="G1214" s="173">
        <v>3221</v>
      </c>
      <c r="H1214" s="179"/>
      <c r="I1214" s="179">
        <v>1749</v>
      </c>
      <c r="J1214" s="175" t="s">
        <v>132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3222</v>
      </c>
      <c r="B1215" s="28" t="str">
        <f>IF(H1215&gt;0,F1215," ")</f>
        <v xml:space="preserve"> </v>
      </c>
      <c r="C1215" s="35" t="str">
        <f t="shared" si="301"/>
        <v xml:space="preserve">  </v>
      </c>
      <c r="D1215" s="35" t="str">
        <f t="shared" si="302"/>
        <v xml:space="preserve">  </v>
      </c>
      <c r="E1215" s="36" t="s">
        <v>183</v>
      </c>
      <c r="F1215" s="152">
        <v>11</v>
      </c>
      <c r="G1215" s="173">
        <v>3222</v>
      </c>
      <c r="H1215" s="179"/>
      <c r="I1215" s="179">
        <v>1750</v>
      </c>
      <c r="J1215" s="175" t="s">
        <v>133</v>
      </c>
      <c r="K1215" s="196">
        <v>0</v>
      </c>
      <c r="L1215" s="196">
        <v>0</v>
      </c>
      <c r="M1215" s="180">
        <f>K1215+L1215</f>
        <v>0</v>
      </c>
      <c r="N1215" s="38">
        <v>111</v>
      </c>
    </row>
    <row r="1216" spans="1:14" x14ac:dyDescent="0.25">
      <c r="A1216" s="27">
        <f>G1216</f>
        <v>323</v>
      </c>
      <c r="B1216" s="28" t="str">
        <f>IF(H1216&gt;0,F1216," ")</f>
        <v xml:space="preserve"> </v>
      </c>
      <c r="C1216" s="35" t="str">
        <f t="shared" si="301"/>
        <v xml:space="preserve">  </v>
      </c>
      <c r="D1216" s="35" t="str">
        <f t="shared" si="302"/>
        <v xml:space="preserve">  </v>
      </c>
      <c r="E1216" s="36"/>
      <c r="F1216" s="152"/>
      <c r="G1216" s="173">
        <v>323</v>
      </c>
      <c r="H1216" s="174"/>
      <c r="I1216" s="174"/>
      <c r="J1216" s="175" t="s">
        <v>136</v>
      </c>
      <c r="K1216" s="176">
        <f>SUM(K1217:K1219)</f>
        <v>0</v>
      </c>
      <c r="L1216" s="176">
        <f>SUM(L1217:L1219)</f>
        <v>0</v>
      </c>
      <c r="M1216" s="176">
        <f>SUM(M1217:M1219)</f>
        <v>0</v>
      </c>
      <c r="N1216" s="172"/>
    </row>
    <row r="1217" spans="1:14" x14ac:dyDescent="0.25">
      <c r="A1217" s="27">
        <f>G1217</f>
        <v>3231</v>
      </c>
      <c r="B1217" s="28" t="str">
        <f>IF(H1217&gt;0,F1217," ")</f>
        <v xml:space="preserve"> </v>
      </c>
      <c r="C1217" s="35" t="str">
        <f t="shared" si="301"/>
        <v xml:space="preserve">  </v>
      </c>
      <c r="D1217" s="35" t="str">
        <f t="shared" si="302"/>
        <v xml:space="preserve">  </v>
      </c>
      <c r="E1217" s="36" t="s">
        <v>183</v>
      </c>
      <c r="F1217" s="152">
        <v>11</v>
      </c>
      <c r="G1217" s="173">
        <v>3231</v>
      </c>
      <c r="H1217" s="179"/>
      <c r="I1217" s="179">
        <v>1751</v>
      </c>
      <c r="J1217" s="175" t="s">
        <v>137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ref="A1218:A1224" si="351">G1218</f>
        <v>3233</v>
      </c>
      <c r="B1218" s="28" t="str">
        <f t="shared" ref="B1218:B1237" si="352">IF(H1218&gt;0,F1218," ")</f>
        <v xml:space="preserve"> </v>
      </c>
      <c r="C1218" s="35" t="str">
        <f t="shared" si="301"/>
        <v xml:space="preserve">  </v>
      </c>
      <c r="D1218" s="35" t="str">
        <f t="shared" si="302"/>
        <v xml:space="preserve">  </v>
      </c>
      <c r="E1218" s="36" t="s">
        <v>183</v>
      </c>
      <c r="F1218" s="152">
        <v>11</v>
      </c>
      <c r="G1218" s="173">
        <v>3233</v>
      </c>
      <c r="H1218" s="179"/>
      <c r="I1218" s="179">
        <v>1752</v>
      </c>
      <c r="J1218" s="175" t="s">
        <v>139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x14ac:dyDescent="0.25">
      <c r="A1219" s="27">
        <f t="shared" si="351"/>
        <v>3237</v>
      </c>
      <c r="B1219" s="28" t="str">
        <f t="shared" si="352"/>
        <v xml:space="preserve"> </v>
      </c>
      <c r="C1219" s="35" t="str">
        <f t="shared" si="301"/>
        <v xml:space="preserve">  </v>
      </c>
      <c r="D1219" s="35" t="str">
        <f t="shared" si="302"/>
        <v xml:space="preserve">  </v>
      </c>
      <c r="E1219" s="36" t="s">
        <v>183</v>
      </c>
      <c r="F1219" s="152">
        <v>11</v>
      </c>
      <c r="G1219" s="173">
        <v>3237</v>
      </c>
      <c r="H1219" s="179"/>
      <c r="I1219" s="179">
        <v>1753</v>
      </c>
      <c r="J1219" s="184" t="s">
        <v>143</v>
      </c>
      <c r="K1219" s="196">
        <v>0</v>
      </c>
      <c r="L1219" s="196">
        <v>0</v>
      </c>
      <c r="M1219" s="180">
        <f>K1219+L1219</f>
        <v>0</v>
      </c>
      <c r="N1219" s="38">
        <v>111</v>
      </c>
    </row>
    <row r="1220" spans="1:14" ht="25.5" x14ac:dyDescent="0.25">
      <c r="A1220" s="27">
        <f t="shared" si="351"/>
        <v>329</v>
      </c>
      <c r="B1220" s="28" t="str">
        <f t="shared" si="352"/>
        <v xml:space="preserve"> </v>
      </c>
      <c r="C1220" s="35" t="str">
        <f t="shared" si="301"/>
        <v xml:space="preserve">  </v>
      </c>
      <c r="D1220" s="35" t="str">
        <f t="shared" si="302"/>
        <v xml:space="preserve">  </v>
      </c>
      <c r="E1220" s="36"/>
      <c r="F1220" s="152"/>
      <c r="G1220" s="173">
        <v>329</v>
      </c>
      <c r="H1220" s="174"/>
      <c r="I1220" s="174"/>
      <c r="J1220" s="175" t="s">
        <v>147</v>
      </c>
      <c r="K1220" s="176">
        <f>SUM(K1221:K1222)</f>
        <v>0</v>
      </c>
      <c r="L1220" s="176">
        <f>SUM(L1221:L1222)</f>
        <v>0</v>
      </c>
      <c r="M1220" s="176">
        <f>SUM(M1221:M1222)</f>
        <v>0</v>
      </c>
      <c r="N1220" s="172"/>
    </row>
    <row r="1221" spans="1:14" x14ac:dyDescent="0.25">
      <c r="A1221" s="27">
        <f t="shared" si="351"/>
        <v>3293</v>
      </c>
      <c r="B1221" s="28" t="str">
        <f t="shared" si="352"/>
        <v xml:space="preserve"> </v>
      </c>
      <c r="C1221" s="35" t="str">
        <f t="shared" si="301"/>
        <v xml:space="preserve">  </v>
      </c>
      <c r="D1221" s="35" t="str">
        <f t="shared" si="302"/>
        <v xml:space="preserve">  </v>
      </c>
      <c r="E1221" s="36" t="s">
        <v>183</v>
      </c>
      <c r="F1221" s="152">
        <v>11</v>
      </c>
      <c r="G1221" s="173">
        <v>3293</v>
      </c>
      <c r="H1221" s="179"/>
      <c r="I1221" s="179">
        <v>1754</v>
      </c>
      <c r="J1221" s="175" t="s">
        <v>149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ht="25.5" x14ac:dyDescent="0.25">
      <c r="A1222" s="27">
        <f t="shared" si="351"/>
        <v>3299</v>
      </c>
      <c r="B1222" s="28" t="str">
        <f t="shared" si="352"/>
        <v xml:space="preserve"> </v>
      </c>
      <c r="C1222" s="35" t="str">
        <f t="shared" si="301"/>
        <v xml:space="preserve">  </v>
      </c>
      <c r="D1222" s="35" t="str">
        <f t="shared" si="302"/>
        <v xml:space="preserve">  </v>
      </c>
      <c r="E1222" s="36" t="s">
        <v>183</v>
      </c>
      <c r="F1222" s="152">
        <v>11</v>
      </c>
      <c r="G1222" s="173">
        <v>3299</v>
      </c>
      <c r="H1222" s="179"/>
      <c r="I1222" s="179">
        <v>1755</v>
      </c>
      <c r="J1222" s="175" t="s">
        <v>147</v>
      </c>
      <c r="K1222" s="196">
        <v>0</v>
      </c>
      <c r="L1222" s="196">
        <v>0</v>
      </c>
      <c r="M1222" s="180">
        <f>K1222+L1222</f>
        <v>0</v>
      </c>
      <c r="N1222" s="38">
        <v>111</v>
      </c>
    </row>
    <row r="1223" spans="1:14" x14ac:dyDescent="0.25">
      <c r="A1223" s="27">
        <f t="shared" si="351"/>
        <v>0</v>
      </c>
      <c r="B1223" s="28" t="str">
        <f t="shared" si="352"/>
        <v xml:space="preserve"> </v>
      </c>
      <c r="C1223" s="35" t="str">
        <f t="shared" si="301"/>
        <v xml:space="preserve">  </v>
      </c>
      <c r="D1223" s="35" t="str">
        <f t="shared" si="302"/>
        <v xml:space="preserve">  </v>
      </c>
      <c r="E1223" s="36"/>
      <c r="F1223" s="152"/>
      <c r="G1223" s="173"/>
      <c r="H1223" s="174"/>
      <c r="I1223" s="174"/>
      <c r="J1223" s="175"/>
      <c r="K1223" s="176"/>
      <c r="L1223" s="176"/>
      <c r="M1223" s="176"/>
      <c r="N1223" s="172"/>
    </row>
    <row r="1224" spans="1:14" ht="25.5" x14ac:dyDescent="0.25">
      <c r="A1224" s="27" t="str">
        <f t="shared" si="351"/>
        <v>T 1207 24</v>
      </c>
      <c r="B1224" s="28" t="str">
        <f t="shared" si="352"/>
        <v xml:space="preserve"> </v>
      </c>
      <c r="C1224" s="35" t="str">
        <f t="shared" si="301"/>
        <v xml:space="preserve">  </v>
      </c>
      <c r="D1224" s="35" t="str">
        <f t="shared" si="302"/>
        <v xml:space="preserve">  </v>
      </c>
      <c r="E1224" s="215" t="s">
        <v>183</v>
      </c>
      <c r="F1224" s="152"/>
      <c r="G1224" s="163" t="s">
        <v>261</v>
      </c>
      <c r="H1224" s="164"/>
      <c r="I1224" s="164"/>
      <c r="J1224" s="216" t="s">
        <v>262</v>
      </c>
      <c r="K1224" s="182">
        <f>SUM(K1226)</f>
        <v>0</v>
      </c>
      <c r="L1224" s="182">
        <f>SUM(L1226)</f>
        <v>0</v>
      </c>
      <c r="M1224" s="182">
        <f>SUM(M1226)</f>
        <v>0</v>
      </c>
      <c r="N1224" s="172"/>
    </row>
    <row r="1225" spans="1:14" ht="25.5" x14ac:dyDescent="0.25">
      <c r="A1225" s="27">
        <f t="shared" si="300"/>
        <v>11</v>
      </c>
      <c r="B1225" s="28" t="str">
        <f t="shared" si="352"/>
        <v xml:space="preserve"> </v>
      </c>
      <c r="C1225" s="35" t="str">
        <f t="shared" si="301"/>
        <v xml:space="preserve">  </v>
      </c>
      <c r="D1225" s="35" t="str">
        <f t="shared" si="302"/>
        <v xml:space="preserve">  </v>
      </c>
      <c r="E1225" s="167"/>
      <c r="F1225" s="152"/>
      <c r="G1225" s="168">
        <v>11</v>
      </c>
      <c r="H1225" s="169"/>
      <c r="I1225" s="169"/>
      <c r="J1225" s="170" t="s">
        <v>96</v>
      </c>
      <c r="K1225" s="171">
        <f>SUMIF($F1226:$F1241,$G1225,K1226:K1241)</f>
        <v>0</v>
      </c>
      <c r="L1225" s="171">
        <f>SUMIF($F1226:$F1241,$G1225,L1226:L1241)</f>
        <v>0</v>
      </c>
      <c r="M1225" s="171">
        <f>SUMIF($F1226:$F1241,$G1225,M1226:M1241)</f>
        <v>0</v>
      </c>
      <c r="N1225" s="172"/>
    </row>
    <row r="1226" spans="1:14" x14ac:dyDescent="0.25">
      <c r="A1226" s="27">
        <f t="shared" si="300"/>
        <v>3</v>
      </c>
      <c r="B1226" s="28" t="str">
        <f t="shared" si="352"/>
        <v xml:space="preserve"> </v>
      </c>
      <c r="C1226" s="35" t="str">
        <f t="shared" si="301"/>
        <v xml:space="preserve">  </v>
      </c>
      <c r="D1226" s="35" t="str">
        <f t="shared" si="302"/>
        <v xml:space="preserve">  </v>
      </c>
      <c r="E1226" s="36"/>
      <c r="F1226" s="152"/>
      <c r="G1226" s="173">
        <v>3</v>
      </c>
      <c r="H1226" s="174"/>
      <c r="I1226" s="174"/>
      <c r="J1226" s="175" t="s">
        <v>118</v>
      </c>
      <c r="K1226" s="176">
        <f t="shared" ref="K1226:M1226" si="353">SUM(K1227,K1234)</f>
        <v>0</v>
      </c>
      <c r="L1226" s="176">
        <f t="shared" si="353"/>
        <v>0</v>
      </c>
      <c r="M1226" s="176">
        <f t="shared" si="353"/>
        <v>0</v>
      </c>
    </row>
    <row r="1227" spans="1:14" x14ac:dyDescent="0.25">
      <c r="B1227" s="28" t="str">
        <f t="shared" si="352"/>
        <v xml:space="preserve"> </v>
      </c>
      <c r="C1227" s="35"/>
      <c r="D1227" s="35"/>
      <c r="E1227" s="36"/>
      <c r="F1227" s="152"/>
      <c r="G1227" s="173">
        <v>31</v>
      </c>
      <c r="H1227" s="174"/>
      <c r="I1227" s="174"/>
      <c r="J1227" s="175" t="s">
        <v>119</v>
      </c>
      <c r="K1227" s="176">
        <f t="shared" ref="K1227:M1227" si="354">SUM(K1228,K1230,K1232)</f>
        <v>0</v>
      </c>
      <c r="L1227" s="176">
        <f t="shared" si="354"/>
        <v>0</v>
      </c>
      <c r="M1227" s="176">
        <f t="shared" si="354"/>
        <v>0</v>
      </c>
      <c r="N1227" s="172"/>
    </row>
    <row r="1228" spans="1:14" x14ac:dyDescent="0.25">
      <c r="A1228" s="27">
        <f t="shared" ref="A1228:A1233" si="355">G1228</f>
        <v>311</v>
      </c>
      <c r="B1228" s="28" t="str">
        <f t="shared" si="352"/>
        <v xml:space="preserve"> </v>
      </c>
      <c r="C1228" s="35" t="str">
        <f t="shared" ref="C1228:C1237" si="356">IF(H1228&gt;0,LEFT(E1228,3),"  ")</f>
        <v xml:space="preserve">  </v>
      </c>
      <c r="D1228" s="35" t="str">
        <f t="shared" ref="D1228:D1237" si="357">IF(H1228&gt;0,LEFT(E1228,4),"  ")</f>
        <v xml:space="preserve">  </v>
      </c>
      <c r="E1228" s="36"/>
      <c r="F1228" s="152"/>
      <c r="G1228" s="173">
        <v>311</v>
      </c>
      <c r="H1228" s="174"/>
      <c r="I1228" s="174"/>
      <c r="J1228" s="175" t="s">
        <v>120</v>
      </c>
      <c r="K1228" s="176">
        <f>SUM(K1229:K1229)</f>
        <v>0</v>
      </c>
      <c r="L1228" s="176">
        <f>SUM(L1229:L1229)</f>
        <v>0</v>
      </c>
      <c r="M1228" s="176">
        <f>SUM(M1229:M1229)</f>
        <v>0</v>
      </c>
      <c r="N1228" s="172"/>
    </row>
    <row r="1229" spans="1:14" x14ac:dyDescent="0.25">
      <c r="A1229" s="27">
        <f t="shared" si="355"/>
        <v>3111</v>
      </c>
      <c r="B1229" s="28" t="str">
        <f t="shared" si="352"/>
        <v xml:space="preserve"> </v>
      </c>
      <c r="C1229" s="35" t="str">
        <f t="shared" si="356"/>
        <v xml:space="preserve">  </v>
      </c>
      <c r="D1229" s="35" t="str">
        <f t="shared" si="357"/>
        <v xml:space="preserve">  </v>
      </c>
      <c r="E1229" s="36" t="s">
        <v>183</v>
      </c>
      <c r="F1229" s="152">
        <v>11</v>
      </c>
      <c r="G1229" s="173">
        <v>3111</v>
      </c>
      <c r="H1229" s="179"/>
      <c r="I1229" s="179">
        <v>1756</v>
      </c>
      <c r="J1229" s="175" t="s">
        <v>121</v>
      </c>
      <c r="K1229" s="196">
        <v>0</v>
      </c>
      <c r="L1229" s="196">
        <v>0</v>
      </c>
      <c r="M1229" s="180">
        <f>K1229+L1229</f>
        <v>0</v>
      </c>
      <c r="N1229" s="38">
        <v>111</v>
      </c>
    </row>
    <row r="1230" spans="1:14" x14ac:dyDescent="0.25">
      <c r="A1230" s="27">
        <f t="shared" si="355"/>
        <v>312</v>
      </c>
      <c r="B1230" s="28" t="str">
        <f t="shared" si="352"/>
        <v xml:space="preserve"> </v>
      </c>
      <c r="C1230" s="35" t="str">
        <f t="shared" si="356"/>
        <v xml:space="preserve">  </v>
      </c>
      <c r="D1230" s="35" t="str">
        <f t="shared" si="357"/>
        <v xml:space="preserve">  </v>
      </c>
      <c r="E1230" s="36"/>
      <c r="F1230" s="152"/>
      <c r="G1230" s="173">
        <v>312</v>
      </c>
      <c r="H1230" s="174"/>
      <c r="I1230" s="174"/>
      <c r="J1230" s="175" t="s">
        <v>122</v>
      </c>
      <c r="K1230" s="176">
        <f>SUM(K1231:K1231)</f>
        <v>0</v>
      </c>
      <c r="L1230" s="176">
        <f>SUM(L1231:L1231)</f>
        <v>0</v>
      </c>
      <c r="M1230" s="176">
        <f>SUM(M1231:M1231)</f>
        <v>0</v>
      </c>
      <c r="N1230" s="172"/>
    </row>
    <row r="1231" spans="1:14" x14ac:dyDescent="0.25">
      <c r="A1231" s="27">
        <f t="shared" si="355"/>
        <v>3121</v>
      </c>
      <c r="B1231" s="28" t="str">
        <f t="shared" si="352"/>
        <v xml:space="preserve"> </v>
      </c>
      <c r="C1231" s="35" t="str">
        <f t="shared" si="356"/>
        <v xml:space="preserve">  </v>
      </c>
      <c r="D1231" s="35" t="str">
        <f t="shared" si="357"/>
        <v xml:space="preserve">  </v>
      </c>
      <c r="E1231" s="36" t="s">
        <v>183</v>
      </c>
      <c r="F1231" s="152">
        <v>11</v>
      </c>
      <c r="G1231" s="173">
        <v>3121</v>
      </c>
      <c r="H1231" s="179"/>
      <c r="I1231" s="179">
        <v>1757</v>
      </c>
      <c r="J1231" s="175" t="s">
        <v>122</v>
      </c>
      <c r="K1231" s="196">
        <v>0</v>
      </c>
      <c r="L1231" s="196">
        <v>0</v>
      </c>
      <c r="M1231" s="180">
        <f>K1231+L1231</f>
        <v>0</v>
      </c>
      <c r="N1231" s="38">
        <v>111</v>
      </c>
    </row>
    <row r="1232" spans="1:14" x14ac:dyDescent="0.25">
      <c r="A1232" s="27">
        <f t="shared" si="355"/>
        <v>313</v>
      </c>
      <c r="B1232" s="28" t="str">
        <f t="shared" si="352"/>
        <v xml:space="preserve"> </v>
      </c>
      <c r="C1232" s="35" t="str">
        <f t="shared" si="356"/>
        <v xml:space="preserve">  </v>
      </c>
      <c r="D1232" s="35" t="str">
        <f t="shared" si="357"/>
        <v xml:space="preserve">  </v>
      </c>
      <c r="E1232" s="36"/>
      <c r="F1232" s="152"/>
      <c r="G1232" s="173">
        <v>313</v>
      </c>
      <c r="H1232" s="174"/>
      <c r="I1232" s="174"/>
      <c r="J1232" s="175" t="s">
        <v>123</v>
      </c>
      <c r="K1232" s="176">
        <f>SUM(K1233:K1233)</f>
        <v>0</v>
      </c>
      <c r="L1232" s="176">
        <f>SUM(L1233:L1233)</f>
        <v>0</v>
      </c>
      <c r="M1232" s="176">
        <f>SUM(M1233:M1233)</f>
        <v>0</v>
      </c>
      <c r="N1232" s="172"/>
    </row>
    <row r="1233" spans="1:14" ht="25.5" x14ac:dyDescent="0.25">
      <c r="A1233" s="27">
        <f t="shared" si="355"/>
        <v>3132</v>
      </c>
      <c r="B1233" s="28" t="str">
        <f t="shared" si="352"/>
        <v xml:space="preserve"> </v>
      </c>
      <c r="C1233" s="35" t="str">
        <f t="shared" si="356"/>
        <v xml:space="preserve">  </v>
      </c>
      <c r="D1233" s="35" t="str">
        <f t="shared" si="357"/>
        <v xml:space="preserve">  </v>
      </c>
      <c r="E1233" s="36" t="s">
        <v>183</v>
      </c>
      <c r="F1233" s="152">
        <v>11</v>
      </c>
      <c r="G1233" s="173">
        <v>3132</v>
      </c>
      <c r="H1233" s="179"/>
      <c r="I1233" s="179">
        <v>1758</v>
      </c>
      <c r="J1233" s="175" t="s">
        <v>124</v>
      </c>
      <c r="K1233" s="196">
        <v>0</v>
      </c>
      <c r="L1233" s="196">
        <v>0</v>
      </c>
      <c r="M1233" s="180">
        <f>K1233+L1233</f>
        <v>0</v>
      </c>
      <c r="N1233" s="38">
        <v>111</v>
      </c>
    </row>
    <row r="1234" spans="1:14" x14ac:dyDescent="0.25">
      <c r="A1234" s="27">
        <f>G1234</f>
        <v>32</v>
      </c>
      <c r="B1234" s="28" t="str">
        <f>IF(H1234&gt;0,F1234," ")</f>
        <v xml:space="preserve"> </v>
      </c>
      <c r="C1234" s="35" t="str">
        <f t="shared" si="356"/>
        <v xml:space="preserve">  </v>
      </c>
      <c r="D1234" s="35" t="str">
        <f t="shared" si="357"/>
        <v xml:space="preserve">  </v>
      </c>
      <c r="E1234" s="36"/>
      <c r="F1234" s="152"/>
      <c r="G1234" s="173">
        <v>32</v>
      </c>
      <c r="H1234" s="174"/>
      <c r="I1234" s="174"/>
      <c r="J1234" s="192" t="s">
        <v>125</v>
      </c>
      <c r="K1234" s="176">
        <f>SUM(K1235,K1237,K1239)</f>
        <v>0</v>
      </c>
      <c r="L1234" s="176">
        <f>SUM(L1235,L1237,L1239)</f>
        <v>0</v>
      </c>
      <c r="M1234" s="176">
        <f>SUM(M1235,M1237,M1239)</f>
        <v>0</v>
      </c>
      <c r="N1234" s="172"/>
    </row>
    <row r="1235" spans="1:14" x14ac:dyDescent="0.25">
      <c r="A1235" s="27">
        <f>G1235</f>
        <v>321</v>
      </c>
      <c r="B1235" s="28" t="str">
        <f>IF(H1235&gt;0,F1235," ")</f>
        <v xml:space="preserve"> </v>
      </c>
      <c r="C1235" s="35" t="str">
        <f t="shared" si="356"/>
        <v xml:space="preserve">  </v>
      </c>
      <c r="D1235" s="35" t="str">
        <f t="shared" si="357"/>
        <v xml:space="preserve">  </v>
      </c>
      <c r="E1235" s="36"/>
      <c r="F1235" s="152"/>
      <c r="G1235" s="173">
        <v>321</v>
      </c>
      <c r="H1235" s="174"/>
      <c r="I1235" s="174"/>
      <c r="J1235" s="175" t="s">
        <v>126</v>
      </c>
      <c r="K1235" s="176">
        <f>SUM(K1236:K1236)</f>
        <v>0</v>
      </c>
      <c r="L1235" s="176">
        <f>SUM(L1236:L1236)</f>
        <v>0</v>
      </c>
      <c r="M1235" s="176">
        <f>SUM(M1236:M1236)</f>
        <v>0</v>
      </c>
      <c r="N1235" s="172"/>
    </row>
    <row r="1236" spans="1:14" ht="25.5" x14ac:dyDescent="0.25">
      <c r="A1236" s="27">
        <f>G1236</f>
        <v>3212</v>
      </c>
      <c r="B1236" s="28" t="str">
        <f>IF(H1236&gt;0,F1236," ")</f>
        <v xml:space="preserve"> </v>
      </c>
      <c r="C1236" s="35" t="str">
        <f t="shared" si="356"/>
        <v xml:space="preserve">  </v>
      </c>
      <c r="D1236" s="35" t="str">
        <f t="shared" si="357"/>
        <v xml:space="preserve">  </v>
      </c>
      <c r="E1236" s="36" t="s">
        <v>183</v>
      </c>
      <c r="F1236" s="152">
        <v>11</v>
      </c>
      <c r="G1236" s="173">
        <v>3212</v>
      </c>
      <c r="H1236" s="179"/>
      <c r="I1236" s="179">
        <v>1759</v>
      </c>
      <c r="J1236" s="175" t="s">
        <v>128</v>
      </c>
      <c r="K1236" s="196">
        <v>0</v>
      </c>
      <c r="L1236" s="196">
        <v>0</v>
      </c>
      <c r="M1236" s="180">
        <f>K1236+L1236</f>
        <v>0</v>
      </c>
      <c r="N1236" s="38">
        <v>111</v>
      </c>
    </row>
    <row r="1237" spans="1:14" x14ac:dyDescent="0.25">
      <c r="A1237" s="27">
        <f t="shared" ref="A1237" si="358">G1237</f>
        <v>322</v>
      </c>
      <c r="B1237" s="28" t="str">
        <f t="shared" si="352"/>
        <v xml:space="preserve"> </v>
      </c>
      <c r="C1237" s="35" t="str">
        <f t="shared" si="356"/>
        <v xml:space="preserve">  </v>
      </c>
      <c r="D1237" s="35" t="str">
        <f t="shared" si="357"/>
        <v xml:space="preserve">  </v>
      </c>
      <c r="E1237" s="36"/>
      <c r="F1237" s="152"/>
      <c r="G1237" s="173">
        <v>322</v>
      </c>
      <c r="H1237" s="174"/>
      <c r="I1237" s="174"/>
      <c r="J1237" s="192" t="s">
        <v>131</v>
      </c>
      <c r="K1237" s="176">
        <f>SUM(K1238:K1238)</f>
        <v>0</v>
      </c>
      <c r="L1237" s="176">
        <f>SUM(L1238:L1238)</f>
        <v>0</v>
      </c>
      <c r="M1237" s="176">
        <f>SUM(M1238:M1238)</f>
        <v>0</v>
      </c>
      <c r="N1237" s="172"/>
    </row>
    <row r="1238" spans="1:14" x14ac:dyDescent="0.25">
      <c r="A1238" s="27">
        <f t="shared" ref="A1238" si="359">G1238</f>
        <v>3222</v>
      </c>
      <c r="B1238" s="28" t="str">
        <f t="shared" ref="B1238" si="360">IF(H1238&gt;0,F1238," ")</f>
        <v xml:space="preserve"> </v>
      </c>
      <c r="C1238" s="35" t="str">
        <f t="shared" ref="C1238" si="361">IF(H1238&gt;0,LEFT(E1238,3),"  ")</f>
        <v xml:space="preserve">  </v>
      </c>
      <c r="D1238" s="35" t="str">
        <f t="shared" ref="D1238" si="362">IF(H1238&gt;0,LEFT(E1238,4),"  ")</f>
        <v xml:space="preserve">  </v>
      </c>
      <c r="E1238" s="36" t="s">
        <v>183</v>
      </c>
      <c r="F1238" s="152">
        <v>11</v>
      </c>
      <c r="G1238" s="173">
        <v>3222</v>
      </c>
      <c r="H1238" s="179"/>
      <c r="I1238" s="179">
        <v>1760</v>
      </c>
      <c r="J1238" s="192" t="s">
        <v>133</v>
      </c>
      <c r="K1238" s="196">
        <v>0</v>
      </c>
      <c r="L1238" s="196">
        <v>0</v>
      </c>
      <c r="M1238" s="180">
        <f>K1238+L1238</f>
        <v>0</v>
      </c>
      <c r="N1238" s="38">
        <v>111</v>
      </c>
    </row>
    <row r="1239" spans="1:14" ht="25.5" x14ac:dyDescent="0.25">
      <c r="C1239" s="35"/>
      <c r="D1239" s="35"/>
      <c r="E1239" s="36"/>
      <c r="F1239" s="152"/>
      <c r="G1239" s="173">
        <v>329</v>
      </c>
      <c r="H1239" s="174"/>
      <c r="I1239" s="174"/>
      <c r="J1239" s="192" t="s">
        <v>147</v>
      </c>
      <c r="K1239" s="176">
        <f>SUM(K1240:K1240)</f>
        <v>0</v>
      </c>
      <c r="L1239" s="176">
        <f>SUM(L1240:L1240)</f>
        <v>0</v>
      </c>
      <c r="M1239" s="176">
        <f>SUM(M1240:M1240)</f>
        <v>0</v>
      </c>
      <c r="N1239" s="172"/>
    </row>
    <row r="1240" spans="1:14" ht="25.5" x14ac:dyDescent="0.25">
      <c r="C1240" s="35"/>
      <c r="D1240" s="35"/>
      <c r="E1240" s="36" t="s">
        <v>183</v>
      </c>
      <c r="F1240" s="152">
        <v>11</v>
      </c>
      <c r="G1240" s="173">
        <v>3299</v>
      </c>
      <c r="H1240" s="179"/>
      <c r="I1240" s="179">
        <v>1761</v>
      </c>
      <c r="J1240" s="192" t="s">
        <v>147</v>
      </c>
      <c r="K1240" s="196">
        <v>0</v>
      </c>
      <c r="L1240" s="196">
        <v>0</v>
      </c>
      <c r="M1240" s="180">
        <f>K1240+L1240</f>
        <v>0</v>
      </c>
      <c r="N1240" s="38">
        <v>111</v>
      </c>
    </row>
    <row r="1241" spans="1:14" x14ac:dyDescent="0.25">
      <c r="C1241" s="35"/>
      <c r="D1241" s="35"/>
      <c r="E1241" s="36"/>
      <c r="F1241" s="152"/>
      <c r="G1241" s="173"/>
      <c r="H1241" s="174"/>
      <c r="I1241" s="174"/>
      <c r="J1241" s="175"/>
      <c r="K1241" s="176"/>
      <c r="L1241" s="176"/>
      <c r="M1241" s="176"/>
      <c r="N1241" s="172"/>
    </row>
    <row r="1242" spans="1:14" ht="25.5" x14ac:dyDescent="0.25">
      <c r="A1242" s="27" t="str">
        <f t="shared" ref="A1242:A1244" si="363">G1242</f>
        <v>T 1207 30</v>
      </c>
      <c r="B1242" s="28" t="str">
        <f t="shared" ref="B1242:B1251" si="364">IF(H1242&gt;0,F1242," ")</f>
        <v xml:space="preserve"> </v>
      </c>
      <c r="C1242" s="35" t="str">
        <f t="shared" ref="C1242:C1244" si="365">IF(H1242&gt;0,LEFT(E1242,3),"  ")</f>
        <v xml:space="preserve">  </v>
      </c>
      <c r="D1242" s="35" t="str">
        <f t="shared" ref="D1242:D1244" si="366">IF(H1242&gt;0,LEFT(E1242,4),"  ")</f>
        <v xml:space="preserve">  </v>
      </c>
      <c r="E1242" s="231" t="s">
        <v>195</v>
      </c>
      <c r="F1242" s="152"/>
      <c r="G1242" s="229" t="s">
        <v>306</v>
      </c>
      <c r="H1242" s="164"/>
      <c r="I1242" s="164"/>
      <c r="J1242" s="216" t="s">
        <v>307</v>
      </c>
      <c r="K1242" s="182">
        <f>SUM(K1244)</f>
        <v>0</v>
      </c>
      <c r="L1242" s="182">
        <f>SUM(L1244)</f>
        <v>0</v>
      </c>
      <c r="M1242" s="182">
        <f>SUM(M1244)</f>
        <v>0</v>
      </c>
      <c r="N1242" s="172"/>
    </row>
    <row r="1243" spans="1:14" ht="25.5" x14ac:dyDescent="0.25">
      <c r="A1243" s="27">
        <f t="shared" si="363"/>
        <v>11</v>
      </c>
      <c r="B1243" s="28" t="str">
        <f t="shared" si="364"/>
        <v xml:space="preserve"> </v>
      </c>
      <c r="C1243" s="35" t="str">
        <f t="shared" si="365"/>
        <v xml:space="preserve">  </v>
      </c>
      <c r="D1243" s="35" t="str">
        <f t="shared" si="366"/>
        <v xml:space="preserve">  </v>
      </c>
      <c r="E1243" s="167"/>
      <c r="F1243" s="152"/>
      <c r="G1243" s="168">
        <v>11</v>
      </c>
      <c r="H1243" s="169"/>
      <c r="I1243" s="169"/>
      <c r="J1243" s="170" t="s">
        <v>96</v>
      </c>
      <c r="K1243" s="171">
        <f>SUMIF($F1244:$F1252,$G1243,K1244:K1252)</f>
        <v>0</v>
      </c>
      <c r="L1243" s="171">
        <f>SUMIF($F1244:$F1252,$G1243,L1244:L1252)</f>
        <v>0</v>
      </c>
      <c r="M1243" s="171">
        <f>SUMIF($F1244:$F1252,$G1243,M1244:M1252)</f>
        <v>0</v>
      </c>
      <c r="N1243" s="172"/>
    </row>
    <row r="1244" spans="1:14" x14ac:dyDescent="0.25">
      <c r="A1244" s="27">
        <f t="shared" si="363"/>
        <v>3</v>
      </c>
      <c r="B1244" s="28" t="str">
        <f t="shared" si="364"/>
        <v xml:space="preserve"> </v>
      </c>
      <c r="C1244" s="35" t="str">
        <f t="shared" si="365"/>
        <v xml:space="preserve">  </v>
      </c>
      <c r="D1244" s="35" t="str">
        <f t="shared" si="366"/>
        <v xml:space="preserve">  </v>
      </c>
      <c r="E1244" s="36"/>
      <c r="F1244" s="152"/>
      <c r="G1244" s="173">
        <v>3</v>
      </c>
      <c r="H1244" s="174"/>
      <c r="I1244" s="174"/>
      <c r="J1244" s="175" t="s">
        <v>118</v>
      </c>
      <c r="K1244" s="176">
        <f>SUM(K1245)</f>
        <v>0</v>
      </c>
      <c r="L1244" s="176">
        <f t="shared" ref="L1244:M1244" si="367">SUM(L1245)</f>
        <v>0</v>
      </c>
      <c r="M1244" s="176">
        <f t="shared" si="367"/>
        <v>0</v>
      </c>
    </row>
    <row r="1245" spans="1:14" x14ac:dyDescent="0.25">
      <c r="B1245" s="28" t="str">
        <f t="shared" si="364"/>
        <v xml:space="preserve"> </v>
      </c>
      <c r="C1245" s="35"/>
      <c r="D1245" s="35"/>
      <c r="E1245" s="36"/>
      <c r="F1245" s="152"/>
      <c r="G1245" s="173">
        <v>31</v>
      </c>
      <c r="H1245" s="174"/>
      <c r="I1245" s="174"/>
      <c r="J1245" s="175" t="s">
        <v>119</v>
      </c>
      <c r="K1245" s="176">
        <f t="shared" ref="K1245:M1245" si="368">SUM(K1246,K1248,K1250)</f>
        <v>0</v>
      </c>
      <c r="L1245" s="176">
        <f t="shared" si="368"/>
        <v>0</v>
      </c>
      <c r="M1245" s="176">
        <f t="shared" si="368"/>
        <v>0</v>
      </c>
      <c r="N1245" s="172"/>
    </row>
    <row r="1246" spans="1:14" x14ac:dyDescent="0.25">
      <c r="A1246" s="27">
        <f t="shared" ref="A1246:A1251" si="369">G1246</f>
        <v>311</v>
      </c>
      <c r="B1246" s="28" t="str">
        <f t="shared" si="364"/>
        <v xml:space="preserve"> </v>
      </c>
      <c r="C1246" s="35" t="str">
        <f t="shared" ref="C1246:C1251" si="370">IF(H1246&gt;0,LEFT(E1246,3),"  ")</f>
        <v xml:space="preserve">  </v>
      </c>
      <c r="D1246" s="35" t="str">
        <f t="shared" ref="D1246:D1251" si="371">IF(H1246&gt;0,LEFT(E1246,4),"  ")</f>
        <v xml:space="preserve">  </v>
      </c>
      <c r="E1246" s="36"/>
      <c r="F1246" s="152"/>
      <c r="G1246" s="173">
        <v>311</v>
      </c>
      <c r="H1246" s="174"/>
      <c r="I1246" s="174"/>
      <c r="J1246" s="175" t="s">
        <v>120</v>
      </c>
      <c r="K1246" s="176">
        <f>SUM(K1247:K1247)</f>
        <v>0</v>
      </c>
      <c r="L1246" s="176">
        <f>SUM(L1247:L1247)</f>
        <v>0</v>
      </c>
      <c r="M1246" s="176">
        <f>SUM(M1247:M1247)</f>
        <v>0</v>
      </c>
      <c r="N1246" s="172"/>
    </row>
    <row r="1247" spans="1:14" x14ac:dyDescent="0.25">
      <c r="A1247" s="27">
        <f t="shared" si="369"/>
        <v>3111</v>
      </c>
      <c r="B1247" s="28" t="str">
        <f t="shared" si="364"/>
        <v xml:space="preserve"> </v>
      </c>
      <c r="C1247" s="35" t="str">
        <f t="shared" si="370"/>
        <v xml:space="preserve">  </v>
      </c>
      <c r="D1247" s="35" t="str">
        <f t="shared" si="371"/>
        <v xml:space="preserve">  </v>
      </c>
      <c r="E1247" s="36" t="s">
        <v>195</v>
      </c>
      <c r="F1247" s="152">
        <v>11</v>
      </c>
      <c r="G1247" s="173">
        <v>3111</v>
      </c>
      <c r="H1247" s="179"/>
      <c r="I1247" s="227">
        <v>2092</v>
      </c>
      <c r="J1247" s="175" t="s">
        <v>121</v>
      </c>
      <c r="K1247" s="196">
        <v>0</v>
      </c>
      <c r="L1247" s="196">
        <v>0</v>
      </c>
      <c r="M1247" s="180">
        <f>K1247+L1247</f>
        <v>0</v>
      </c>
      <c r="N1247" s="38">
        <v>111</v>
      </c>
    </row>
    <row r="1248" spans="1:14" x14ac:dyDescent="0.25">
      <c r="A1248" s="27">
        <f t="shared" si="369"/>
        <v>312</v>
      </c>
      <c r="B1248" s="28" t="str">
        <f t="shared" si="364"/>
        <v xml:space="preserve"> </v>
      </c>
      <c r="C1248" s="35" t="str">
        <f t="shared" si="370"/>
        <v xml:space="preserve">  </v>
      </c>
      <c r="D1248" s="35" t="str">
        <f t="shared" si="371"/>
        <v xml:space="preserve">  </v>
      </c>
      <c r="E1248" s="36"/>
      <c r="F1248" s="152"/>
      <c r="G1248" s="173">
        <v>312</v>
      </c>
      <c r="H1248" s="174"/>
      <c r="I1248" s="174"/>
      <c r="J1248" s="175" t="s">
        <v>122</v>
      </c>
      <c r="K1248" s="176">
        <f>SUM(K1249:K1249)</f>
        <v>0</v>
      </c>
      <c r="L1248" s="176">
        <f>SUM(L1249:L1249)</f>
        <v>0</v>
      </c>
      <c r="M1248" s="176">
        <f>SUM(M1249:M1249)</f>
        <v>0</v>
      </c>
      <c r="N1248" s="172"/>
    </row>
    <row r="1249" spans="1:14" x14ac:dyDescent="0.25">
      <c r="A1249" s="27">
        <f t="shared" si="369"/>
        <v>3121</v>
      </c>
      <c r="B1249" s="28" t="str">
        <f t="shared" si="364"/>
        <v xml:space="preserve"> </v>
      </c>
      <c r="C1249" s="35" t="str">
        <f t="shared" si="370"/>
        <v xml:space="preserve">  </v>
      </c>
      <c r="D1249" s="35" t="str">
        <f t="shared" si="371"/>
        <v xml:space="preserve">  </v>
      </c>
      <c r="E1249" s="36" t="s">
        <v>195</v>
      </c>
      <c r="F1249" s="152">
        <v>11</v>
      </c>
      <c r="G1249" s="173">
        <v>3121</v>
      </c>
      <c r="H1249" s="179"/>
      <c r="I1249" s="227">
        <v>2093</v>
      </c>
      <c r="J1249" s="175" t="s">
        <v>122</v>
      </c>
      <c r="K1249" s="196">
        <v>0</v>
      </c>
      <c r="L1249" s="196">
        <v>0</v>
      </c>
      <c r="M1249" s="180">
        <f>K1249+L1249</f>
        <v>0</v>
      </c>
      <c r="N1249" s="38">
        <v>111</v>
      </c>
    </row>
    <row r="1250" spans="1:14" x14ac:dyDescent="0.25">
      <c r="A1250" s="27">
        <f t="shared" si="369"/>
        <v>313</v>
      </c>
      <c r="B1250" s="28" t="str">
        <f t="shared" si="364"/>
        <v xml:space="preserve"> </v>
      </c>
      <c r="C1250" s="35" t="str">
        <f t="shared" si="370"/>
        <v xml:space="preserve">  </v>
      </c>
      <c r="D1250" s="35" t="str">
        <f t="shared" si="371"/>
        <v xml:space="preserve">  </v>
      </c>
      <c r="E1250" s="36"/>
      <c r="F1250" s="152"/>
      <c r="G1250" s="173">
        <v>313</v>
      </c>
      <c r="H1250" s="174"/>
      <c r="I1250" s="174"/>
      <c r="J1250" s="175" t="s">
        <v>123</v>
      </c>
      <c r="K1250" s="176">
        <f>SUM(K1251:K1251)</f>
        <v>0</v>
      </c>
      <c r="L1250" s="176">
        <f>SUM(L1251:L1251)</f>
        <v>0</v>
      </c>
      <c r="M1250" s="176">
        <f>SUM(M1251:M1251)</f>
        <v>0</v>
      </c>
      <c r="N1250" s="172"/>
    </row>
    <row r="1251" spans="1:14" ht="25.5" x14ac:dyDescent="0.25">
      <c r="A1251" s="27">
        <f t="shared" si="369"/>
        <v>3132</v>
      </c>
      <c r="B1251" s="28" t="str">
        <f t="shared" si="364"/>
        <v xml:space="preserve"> </v>
      </c>
      <c r="C1251" s="35" t="str">
        <f t="shared" si="370"/>
        <v xml:space="preserve">  </v>
      </c>
      <c r="D1251" s="35" t="str">
        <f t="shared" si="371"/>
        <v xml:space="preserve">  </v>
      </c>
      <c r="E1251" s="36" t="s">
        <v>195</v>
      </c>
      <c r="F1251" s="152">
        <v>11</v>
      </c>
      <c r="G1251" s="173">
        <v>3132</v>
      </c>
      <c r="H1251" s="179"/>
      <c r="I1251" s="227">
        <v>2094</v>
      </c>
      <c r="J1251" s="175" t="s">
        <v>124</v>
      </c>
      <c r="K1251" s="196">
        <v>0</v>
      </c>
      <c r="L1251" s="196">
        <v>0</v>
      </c>
      <c r="M1251" s="180">
        <f>K1251+L1251</f>
        <v>0</v>
      </c>
      <c r="N1251" s="38">
        <v>111</v>
      </c>
    </row>
    <row r="1252" spans="1:14" x14ac:dyDescent="0.25">
      <c r="C1252" s="35"/>
      <c r="D1252" s="35"/>
      <c r="E1252" s="36"/>
      <c r="F1252" s="152"/>
      <c r="G1252" s="173"/>
      <c r="H1252" s="174"/>
      <c r="I1252" s="174"/>
      <c r="J1252" s="175"/>
      <c r="K1252" s="176"/>
      <c r="L1252" s="176"/>
      <c r="M1252" s="176"/>
      <c r="N1252" s="172"/>
    </row>
    <row r="1253" spans="1:14" ht="38.25" x14ac:dyDescent="0.25">
      <c r="C1253" s="40"/>
      <c r="D1253" s="40"/>
      <c r="E1253" s="162" t="s">
        <v>263</v>
      </c>
      <c r="F1253" s="152"/>
      <c r="G1253" s="181" t="s">
        <v>264</v>
      </c>
      <c r="H1253" s="164"/>
      <c r="I1253" s="164"/>
      <c r="J1253" s="165" t="s">
        <v>265</v>
      </c>
      <c r="K1253" s="182">
        <f>SUM(K1255)</f>
        <v>0</v>
      </c>
      <c r="L1253" s="182">
        <f>SUM(L1255)</f>
        <v>0</v>
      </c>
      <c r="M1253" s="182">
        <f>SUM(M1255)</f>
        <v>0</v>
      </c>
    </row>
    <row r="1254" spans="1:14" ht="25.5" x14ac:dyDescent="0.25">
      <c r="B1254" s="41"/>
      <c r="C1254" s="40"/>
      <c r="D1254" s="40"/>
      <c r="E1254" s="167"/>
      <c r="F1254" s="152"/>
      <c r="G1254" s="168">
        <v>11</v>
      </c>
      <c r="H1254" s="169"/>
      <c r="I1254" s="169"/>
      <c r="J1254" s="170" t="s">
        <v>96</v>
      </c>
      <c r="K1254" s="171">
        <f>SUMIF($F1255:$F1261,$G1254,K1255:K1261)</f>
        <v>0</v>
      </c>
      <c r="L1254" s="171">
        <f>SUMIF($F1255:$F1261,$G1254,L1255:L1261)</f>
        <v>0</v>
      </c>
      <c r="M1254" s="171">
        <f>SUMIF($F1255:$F1261,$G1254,M1255:M1261)</f>
        <v>0</v>
      </c>
      <c r="N1254" s="172"/>
    </row>
    <row r="1255" spans="1:14" x14ac:dyDescent="0.25">
      <c r="C1255" s="40"/>
      <c r="D1255" s="40"/>
      <c r="E1255" s="36"/>
      <c r="F1255" s="152"/>
      <c r="G1255" s="173">
        <v>3</v>
      </c>
      <c r="H1255" s="174"/>
      <c r="I1255" s="174"/>
      <c r="J1255" s="175" t="s">
        <v>118</v>
      </c>
      <c r="K1255" s="176">
        <f t="shared" ref="K1255:M1255" si="372">SUM(K1256)</f>
        <v>0</v>
      </c>
      <c r="L1255" s="176">
        <f t="shared" si="372"/>
        <v>0</v>
      </c>
      <c r="M1255" s="176">
        <f t="shared" si="372"/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</v>
      </c>
      <c r="H1256" s="174"/>
      <c r="I1256" s="174"/>
      <c r="J1256" s="175" t="s">
        <v>125</v>
      </c>
      <c r="K1256" s="176">
        <f>SUM(K1257,K1259)</f>
        <v>0</v>
      </c>
      <c r="L1256" s="176">
        <f>SUM(L1257,L1259)</f>
        <v>0</v>
      </c>
      <c r="M1256" s="176">
        <f>SUM(M1257,M1259)</f>
        <v>0</v>
      </c>
      <c r="N1256" s="172"/>
    </row>
    <row r="1257" spans="1:14" s="39" customFormat="1" ht="12.75" x14ac:dyDescent="0.2">
      <c r="A1257" s="27"/>
      <c r="B1257" s="28"/>
      <c r="C1257" s="40"/>
      <c r="D1257" s="40"/>
      <c r="E1257" s="36"/>
      <c r="F1257" s="152"/>
      <c r="G1257" s="173">
        <v>323</v>
      </c>
      <c r="H1257" s="174"/>
      <c r="I1257" s="174"/>
      <c r="J1257" s="175" t="s">
        <v>136</v>
      </c>
      <c r="K1257" s="176">
        <f>SUM(K1258)</f>
        <v>0</v>
      </c>
      <c r="L1257" s="176">
        <f>SUM(L1258)</f>
        <v>0</v>
      </c>
      <c r="M1257" s="176">
        <f>SUM(M1258)</f>
        <v>0</v>
      </c>
      <c r="N1257" s="38"/>
    </row>
    <row r="1258" spans="1:14" s="39" customFormat="1" ht="12.75" x14ac:dyDescent="0.2">
      <c r="A1258" s="27"/>
      <c r="B1258" s="28"/>
      <c r="C1258" s="40"/>
      <c r="D1258" s="40"/>
      <c r="E1258" s="36" t="s">
        <v>263</v>
      </c>
      <c r="F1258" s="152">
        <v>11</v>
      </c>
      <c r="G1258" s="173">
        <v>3237</v>
      </c>
      <c r="H1258" s="179"/>
      <c r="I1258" s="179">
        <v>1762</v>
      </c>
      <c r="J1258" s="175" t="s">
        <v>164</v>
      </c>
      <c r="K1258" s="196">
        <v>0</v>
      </c>
      <c r="L1258" s="196">
        <v>0</v>
      </c>
      <c r="M1258" s="180">
        <f>K1258+L1258</f>
        <v>0</v>
      </c>
      <c r="N1258" s="38">
        <v>111</v>
      </c>
    </row>
    <row r="1259" spans="1:14" s="39" customFormat="1" ht="25.5" x14ac:dyDescent="0.2">
      <c r="A1259" s="27"/>
      <c r="B1259" s="28"/>
      <c r="C1259" s="40"/>
      <c r="D1259" s="40"/>
      <c r="E1259" s="36"/>
      <c r="F1259" s="152"/>
      <c r="G1259" s="173">
        <v>329</v>
      </c>
      <c r="H1259" s="174"/>
      <c r="I1259" s="174"/>
      <c r="J1259" s="175" t="s">
        <v>147</v>
      </c>
      <c r="K1259" s="176">
        <f>SUM(K1260)</f>
        <v>0</v>
      </c>
      <c r="L1259" s="176">
        <f>SUM(L1260)</f>
        <v>0</v>
      </c>
      <c r="M1259" s="176">
        <f>SUM(M1260)</f>
        <v>0</v>
      </c>
      <c r="N1259" s="172"/>
    </row>
    <row r="1260" spans="1:14" s="39" customFormat="1" ht="12.75" x14ac:dyDescent="0.2">
      <c r="A1260" s="27"/>
      <c r="B1260" s="28"/>
      <c r="C1260" s="40"/>
      <c r="D1260" s="40"/>
      <c r="E1260" s="36" t="s">
        <v>263</v>
      </c>
      <c r="F1260" s="152">
        <v>11</v>
      </c>
      <c r="G1260" s="173">
        <v>3295</v>
      </c>
      <c r="H1260" s="179"/>
      <c r="I1260" s="179">
        <v>1763</v>
      </c>
      <c r="J1260" s="175" t="s">
        <v>151</v>
      </c>
      <c r="K1260" s="196">
        <v>0</v>
      </c>
      <c r="L1260" s="196">
        <v>0</v>
      </c>
      <c r="M1260" s="180">
        <f>K1260+L1260</f>
        <v>0</v>
      </c>
      <c r="N1260" s="38">
        <v>111</v>
      </c>
    </row>
    <row r="1261" spans="1:14" s="39" customFormat="1" ht="12.75" x14ac:dyDescent="0.2">
      <c r="A1261" s="27"/>
      <c r="B1261" s="28"/>
      <c r="C1261" s="40"/>
      <c r="D1261" s="40"/>
      <c r="E1261" s="36"/>
      <c r="F1261" s="152"/>
      <c r="G1261" s="173"/>
      <c r="H1261" s="174"/>
      <c r="I1261" s="174"/>
      <c r="J1261" s="175"/>
      <c r="K1261" s="176"/>
      <c r="L1261" s="176"/>
      <c r="M1261" s="176"/>
      <c r="N1261" s="172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1"/>
      <c r="J1262" s="103"/>
      <c r="K1262" s="103"/>
      <c r="L1262" s="103"/>
      <c r="M1262" s="103"/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3</v>
      </c>
      <c r="J1263" s="83" t="s">
        <v>283</v>
      </c>
      <c r="K1263" s="104">
        <f t="shared" ref="K1263:M1265" si="373">SUMIF($G$6:$G$1261,$I1263,K$6:K$1261)</f>
        <v>3885439</v>
      </c>
      <c r="L1263" s="104">
        <f t="shared" si="373"/>
        <v>421173</v>
      </c>
      <c r="M1263" s="104">
        <f t="shared" si="373"/>
        <v>4306612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4</v>
      </c>
      <c r="J1264" s="83" t="s">
        <v>284</v>
      </c>
      <c r="K1264" s="104">
        <f t="shared" si="373"/>
        <v>45850</v>
      </c>
      <c r="L1264" s="104">
        <f t="shared" si="373"/>
        <v>0</v>
      </c>
      <c r="M1264" s="104">
        <f t="shared" si="373"/>
        <v>45850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5">
        <v>5</v>
      </c>
      <c r="J1265" s="83" t="s">
        <v>285</v>
      </c>
      <c r="K1265" s="104">
        <f t="shared" si="373"/>
        <v>0</v>
      </c>
      <c r="L1265" s="104">
        <f t="shared" si="373"/>
        <v>0</v>
      </c>
      <c r="M1265" s="104">
        <f t="shared" si="373"/>
        <v>0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4" t="s">
        <v>93</v>
      </c>
      <c r="K1266" s="105">
        <f>SUM(K1263:K1265)</f>
        <v>3931289</v>
      </c>
      <c r="L1266" s="105">
        <f t="shared" ref="L1266:M1266" si="374">SUM(L1263:L1265)</f>
        <v>421173</v>
      </c>
      <c r="M1266" s="105">
        <f t="shared" si="374"/>
        <v>4352462</v>
      </c>
      <c r="N1266" s="38"/>
    </row>
    <row r="1267" spans="1:17" s="39" customFormat="1" ht="12.75" x14ac:dyDescent="0.2">
      <c r="A1267" s="27"/>
      <c r="B1267" s="28"/>
      <c r="C1267" s="40"/>
      <c r="D1267" s="40"/>
      <c r="E1267" s="122"/>
      <c r="F1267" s="123"/>
      <c r="G1267" s="124"/>
      <c r="H1267" s="121"/>
      <c r="I1267" s="121"/>
      <c r="J1267" s="83" t="s">
        <v>88</v>
      </c>
      <c r="K1267" s="106">
        <f>K1266-K5</f>
        <v>0</v>
      </c>
      <c r="L1267" s="106">
        <f>L1266-L5</f>
        <v>0</v>
      </c>
      <c r="M1267" s="106">
        <f>M1266-M5</f>
        <v>0</v>
      </c>
      <c r="N1267" s="38"/>
    </row>
    <row r="1268" spans="1:17" s="65" customFormat="1" ht="12.75" x14ac:dyDescent="0.2">
      <c r="A1268" s="62"/>
      <c r="B1268" s="63"/>
      <c r="C1268" s="64"/>
      <c r="D1268" s="64"/>
      <c r="E1268" s="126"/>
      <c r="F1268" s="127"/>
      <c r="G1268" s="128"/>
      <c r="H1268" s="129"/>
      <c r="I1268" s="129"/>
      <c r="J1268" s="130"/>
      <c r="K1268" s="107"/>
      <c r="L1268" s="107"/>
      <c r="M1268" s="107"/>
      <c r="N1268" s="38"/>
      <c r="O1268" s="39"/>
      <c r="P1268" s="39"/>
      <c r="Q1268" s="39"/>
    </row>
    <row r="1269" spans="1:17" s="39" customFormat="1" ht="22.5" x14ac:dyDescent="0.2">
      <c r="A1269" s="27"/>
      <c r="B1269" s="28"/>
      <c r="C1269" s="40"/>
      <c r="D1269" s="40"/>
      <c r="E1269" s="122"/>
      <c r="F1269" s="123"/>
      <c r="G1269" s="124"/>
      <c r="H1269" s="121"/>
      <c r="I1269" s="121"/>
      <c r="J1269" s="131" t="s">
        <v>281</v>
      </c>
      <c r="K1269" s="103"/>
      <c r="L1269" s="103"/>
      <c r="M1269" s="103"/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132">
        <v>11</v>
      </c>
      <c r="G1270" s="124"/>
      <c r="H1270" s="121"/>
      <c r="I1270" s="121"/>
      <c r="J1270" s="89">
        <v>11</v>
      </c>
      <c r="K1270" s="76">
        <f t="shared" ref="K1270:M1272" si="375">SUMIF($F$4:$F$1262,$F1270,K$4:K$1262)</f>
        <v>30200</v>
      </c>
      <c r="L1270" s="76">
        <f t="shared" si="375"/>
        <v>12500</v>
      </c>
      <c r="M1270" s="76">
        <f t="shared" si="375"/>
        <v>42700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12</v>
      </c>
      <c r="G1271" s="124"/>
      <c r="H1271" s="121"/>
      <c r="I1271" s="121"/>
      <c r="J1271" s="91">
        <v>12</v>
      </c>
      <c r="K1271" s="76">
        <f t="shared" si="375"/>
        <v>392220</v>
      </c>
      <c r="L1271" s="76">
        <f t="shared" si="375"/>
        <v>57065</v>
      </c>
      <c r="M1271" s="76">
        <f t="shared" si="375"/>
        <v>449285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13</v>
      </c>
      <c r="G1272" s="124"/>
      <c r="H1272" s="121"/>
      <c r="I1272" s="121"/>
      <c r="J1272" s="232">
        <v>13</v>
      </c>
      <c r="K1272" s="76">
        <f t="shared" si="375"/>
        <v>0</v>
      </c>
      <c r="L1272" s="76">
        <f t="shared" si="375"/>
        <v>0</v>
      </c>
      <c r="M1272" s="76">
        <f t="shared" si="375"/>
        <v>0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5230</v>
      </c>
      <c r="K1273" s="108">
        <f t="shared" ref="K1273:M1276" si="376">SUMIF($N$4:$N$1262,$J1273,K$4:K$1262)</f>
        <v>0</v>
      </c>
      <c r="L1273" s="108">
        <f t="shared" si="376"/>
        <v>0</v>
      </c>
      <c r="M1273" s="108">
        <f t="shared" si="376"/>
        <v>0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526</v>
      </c>
      <c r="K1274" s="108">
        <f t="shared" si="376"/>
        <v>50300</v>
      </c>
      <c r="L1274" s="108">
        <f t="shared" si="376"/>
        <v>23600</v>
      </c>
      <c r="M1274" s="108">
        <f t="shared" si="376"/>
        <v>73900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527</v>
      </c>
      <c r="K1275" s="108">
        <f t="shared" si="376"/>
        <v>0</v>
      </c>
      <c r="L1275" s="108">
        <f t="shared" si="376"/>
        <v>15363</v>
      </c>
      <c r="M1275" s="108">
        <f t="shared" si="376"/>
        <v>15363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52</v>
      </c>
      <c r="G1276" s="133"/>
      <c r="H1276" s="121"/>
      <c r="I1276" s="121"/>
      <c r="J1276" s="92">
        <v>5212</v>
      </c>
      <c r="K1276" s="108">
        <f t="shared" si="376"/>
        <v>3929</v>
      </c>
      <c r="L1276" s="108">
        <f t="shared" si="376"/>
        <v>0</v>
      </c>
      <c r="M1276" s="108">
        <f t="shared" si="376"/>
        <v>3929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32</v>
      </c>
      <c r="G1277" s="124"/>
      <c r="H1277" s="121"/>
      <c r="I1277" s="121"/>
      <c r="J1277" s="93">
        <v>3210</v>
      </c>
      <c r="K1277" s="76">
        <f t="shared" ref="K1277:M1282" si="377">SUMIF($F$4:$F$1262,$F1277,K$4:K$1262)</f>
        <v>5350</v>
      </c>
      <c r="L1277" s="76">
        <f t="shared" si="377"/>
        <v>0</v>
      </c>
      <c r="M1277" s="76">
        <f t="shared" si="377"/>
        <v>5350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49</v>
      </c>
      <c r="G1278" s="124"/>
      <c r="H1278" s="121"/>
      <c r="I1278" s="121"/>
      <c r="J1278" s="93">
        <v>4910</v>
      </c>
      <c r="K1278" s="76">
        <f t="shared" si="377"/>
        <v>0</v>
      </c>
      <c r="L1278" s="76">
        <f t="shared" si="377"/>
        <v>0</v>
      </c>
      <c r="M1278" s="76">
        <f t="shared" si="377"/>
        <v>0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54</v>
      </c>
      <c r="G1279" s="124"/>
      <c r="H1279" s="121"/>
      <c r="I1279" s="121"/>
      <c r="J1279" s="93">
        <v>5410</v>
      </c>
      <c r="K1279" s="76">
        <f t="shared" si="377"/>
        <v>3427160</v>
      </c>
      <c r="L1279" s="76">
        <f t="shared" si="377"/>
        <v>325145</v>
      </c>
      <c r="M1279" s="76">
        <f t="shared" si="377"/>
        <v>3752305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62</v>
      </c>
      <c r="G1280" s="124"/>
      <c r="H1280" s="121"/>
      <c r="I1280" s="121"/>
      <c r="J1280" s="93">
        <v>6210</v>
      </c>
      <c r="K1280" s="76">
        <f t="shared" si="377"/>
        <v>22130</v>
      </c>
      <c r="L1280" s="76">
        <f t="shared" si="377"/>
        <v>0</v>
      </c>
      <c r="M1280" s="76">
        <f t="shared" si="377"/>
        <v>22130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72</v>
      </c>
      <c r="G1281" s="124"/>
      <c r="H1281" s="121"/>
      <c r="I1281" s="121"/>
      <c r="J1281" s="93">
        <v>7210</v>
      </c>
      <c r="K1281" s="76">
        <f t="shared" si="377"/>
        <v>0</v>
      </c>
      <c r="L1281" s="76">
        <f t="shared" si="377"/>
        <v>0</v>
      </c>
      <c r="M1281" s="76">
        <f t="shared" si="377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82">
        <v>82</v>
      </c>
      <c r="G1282" s="124"/>
      <c r="H1282" s="121"/>
      <c r="I1282" s="121"/>
      <c r="J1282" s="93">
        <v>8210</v>
      </c>
      <c r="K1282" s="76">
        <f t="shared" si="377"/>
        <v>0</v>
      </c>
      <c r="L1282" s="76">
        <f t="shared" si="377"/>
        <v>0</v>
      </c>
      <c r="M1282" s="76">
        <f t="shared" si="377"/>
        <v>0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134" t="s">
        <v>93</v>
      </c>
      <c r="K1283" s="109">
        <f>SUM(K1270:K1282)</f>
        <v>3931289</v>
      </c>
      <c r="L1283" s="109">
        <f>SUM(L1270:L1282)</f>
        <v>433673</v>
      </c>
      <c r="M1283" s="109">
        <f>SUM(M1270:M1282)</f>
        <v>4364962</v>
      </c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12.7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98"/>
      <c r="K1285" s="103"/>
      <c r="L1285" s="103"/>
      <c r="M1285" s="103"/>
      <c r="N1285" s="38"/>
    </row>
    <row r="1286" spans="1:14" s="39" customFormat="1" ht="22.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131" t="s">
        <v>282</v>
      </c>
      <c r="K1286" s="78" t="s">
        <v>107</v>
      </c>
      <c r="L1286" s="78" t="s">
        <v>107</v>
      </c>
      <c r="M1286" s="78" t="s">
        <v>107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89">
        <v>11</v>
      </c>
      <c r="K1287" s="76">
        <f>'PRIHODI-za popuniti'!C445-'POSEBNI DIO-za popuniti'!K1270</f>
        <v>0</v>
      </c>
      <c r="L1287" s="76">
        <f>'PRIHODI-za popuniti'!D445-'POSEBNI DIO-za popuniti'!L1270</f>
        <v>0</v>
      </c>
      <c r="M1287" s="76">
        <f>'PRIHODI-za popuniti'!E445-'POSEBNI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91">
        <v>12</v>
      </c>
      <c r="K1288" s="76">
        <f>'PRIHODI-za popuniti'!C446-'POSEBNI DIO-za popuniti'!K1271</f>
        <v>0</v>
      </c>
      <c r="L1288" s="76">
        <f>'PRIHODI-za popuniti'!D446-'POSEBNI DIO-za popuniti'!L1271</f>
        <v>0</v>
      </c>
      <c r="M1288" s="76">
        <f>'PRIHODI-za popuniti'!E446-'POSEBNI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232">
        <v>13</v>
      </c>
      <c r="K1289" s="76">
        <f>'PRIHODI-za popuniti'!C447-'POSEBNI DIO-za popuniti'!K1272</f>
        <v>0</v>
      </c>
      <c r="L1289" s="76">
        <f>'PRIHODI-za popuniti'!D447-'POSEBNI DIO-za popuniti'!L1272</f>
        <v>0</v>
      </c>
      <c r="M1289" s="76">
        <f>'PRIHODI-za popuniti'!E447-'POSEBNI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5230</v>
      </c>
      <c r="K1290" s="76">
        <f>'PRIHODI-za popuniti'!C448-'POSEBNI DIO-za popuniti'!K1273</f>
        <v>0</v>
      </c>
      <c r="L1290" s="76">
        <f>'PRIHODI-za popuniti'!D448-'POSEBNI DIO-za popuniti'!L1273</f>
        <v>0</v>
      </c>
      <c r="M1290" s="76">
        <f>'PRIHODI-za popuniti'!E448-'POSEBNI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526</v>
      </c>
      <c r="K1291" s="76">
        <f>'PRIHODI-za popuniti'!C449-'POSEBNI DIO-za popuniti'!K1274</f>
        <v>0</v>
      </c>
      <c r="L1291" s="76">
        <f>'PRIHODI-za popuniti'!D449-'POSEBNI DIO-za popuniti'!L1274</f>
        <v>0</v>
      </c>
      <c r="M1291" s="76">
        <f>'PRIHODI-za popuniti'!E449-'POSEBNI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527</v>
      </c>
      <c r="K1292" s="76">
        <f>'PRIHODI-za popuniti'!C450-'POSEBNI DIO-za popuniti'!K1275</f>
        <v>0</v>
      </c>
      <c r="L1292" s="76">
        <f>'PRIHODI-za popuniti'!D450-'POSEBNI DIO-za popuniti'!L1275</f>
        <v>0</v>
      </c>
      <c r="M1292" s="76">
        <f>'PRIHODI-za popuniti'!E450-'POSEBNI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2">
        <v>5212</v>
      </c>
      <c r="K1293" s="76">
        <f>'PRIHODI-za popuniti'!C451-'POSEBNI DIO-za popuniti'!K1276</f>
        <v>0</v>
      </c>
      <c r="L1293" s="76">
        <f>'PRIHODI-za popuniti'!D451-'POSEBNI DIO-za popuniti'!L1276</f>
        <v>0</v>
      </c>
      <c r="M1293" s="76">
        <f>'PRIHODI-za popuniti'!E451-'POSEBNI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3210</v>
      </c>
      <c r="K1294" s="76">
        <f>'PRIHODI-za popuniti'!C452-'POSEBNI DIO-za popuniti'!K1277</f>
        <v>0</v>
      </c>
      <c r="L1294" s="76">
        <f>'PRIHODI-za popuniti'!D452-'POSEBNI DIO-za popuniti'!L1277</f>
        <v>0</v>
      </c>
      <c r="M1294" s="76">
        <f>'PRIHODI-za popuniti'!E452-'POSEBNI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4910</v>
      </c>
      <c r="K1295" s="76">
        <f>'PRIHODI-za popuniti'!C453-'POSEBNI DIO-za popuniti'!K1278</f>
        <v>0</v>
      </c>
      <c r="L1295" s="76">
        <f>'PRIHODI-za popuniti'!D453-'POSEBNI DIO-za popuniti'!L1278</f>
        <v>0</v>
      </c>
      <c r="M1295" s="76">
        <f>'PRIHODI-za popuniti'!E453-'POSEBNI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5410</v>
      </c>
      <c r="K1296" s="76">
        <f>'PRIHODI-za popuniti'!C454-'POSEBNI DIO-za popuniti'!K1279</f>
        <v>0</v>
      </c>
      <c r="L1296" s="76">
        <f>'PRIHODI-za popuniti'!D454-'POSEBNI DIO-za popuniti'!L1279</f>
        <v>0</v>
      </c>
      <c r="M1296" s="76">
        <f>'PRIHODI-za popuniti'!E454-'POSEBNI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6210</v>
      </c>
      <c r="K1297" s="76">
        <f>'PRIHODI-za popuniti'!C455-'POSEBNI DIO-za popuniti'!K1280</f>
        <v>0</v>
      </c>
      <c r="L1297" s="76">
        <f>'PRIHODI-za popuniti'!D455-'POSEBNI DIO-za popuniti'!L1280</f>
        <v>0</v>
      </c>
      <c r="M1297" s="76">
        <f>'PRIHODI-za popuniti'!E455-'POSEBNI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7210</v>
      </c>
      <c r="K1298" s="76">
        <f>'PRIHODI-za popuniti'!C456-'POSEBNI DIO-za popuniti'!K1281</f>
        <v>0</v>
      </c>
      <c r="L1298" s="76">
        <f>'PRIHODI-za popuniti'!D456-'POSEBNI DIO-za popuniti'!L1281</f>
        <v>0</v>
      </c>
      <c r="M1298" s="76">
        <f>'PRIHODI-za popuniti'!E456-'POSEBNI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93">
        <v>8210</v>
      </c>
      <c r="K1299" s="76">
        <f>'PRIHODI-za popuniti'!C457-'POSEBNI DIO-za popuniti'!K1282</f>
        <v>0</v>
      </c>
      <c r="L1299" s="76">
        <f>'PRIHODI-za popuniti'!D457-'POSEBNI DIO-za popuniti'!L1282</f>
        <v>0</v>
      </c>
      <c r="M1299" s="76">
        <f>'PRIHODI-za popuniti'!E457-'POSEBNI DIO-za popuniti'!M1282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134" t="s">
        <v>93</v>
      </c>
      <c r="K1300" s="109">
        <f>SUM(K1287:K1299)</f>
        <v>0</v>
      </c>
      <c r="L1300" s="109">
        <f>SUM(L1287:L1299)</f>
        <v>0</v>
      </c>
      <c r="M1300" s="109">
        <f>SUM(M1287:M1299)</f>
        <v>0</v>
      </c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9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N1306" s="38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  <c r="O1324" s="39"/>
      <c r="P1324" s="39"/>
      <c r="Q1324" s="39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40"/>
      <c r="D1524" s="40"/>
      <c r="E1524" s="122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  <row r="10539" spans="1:13" s="38" customFormat="1" ht="12.75" x14ac:dyDescent="0.2">
      <c r="A10539" s="27"/>
      <c r="B10539" s="28"/>
      <c r="C10539" s="37"/>
      <c r="D10539" s="37"/>
      <c r="E10539" s="135"/>
      <c r="F10539" s="123"/>
      <c r="G10539" s="124"/>
      <c r="H10539" s="121"/>
      <c r="I10539" s="121"/>
      <c r="J10539" s="98"/>
      <c r="K10539" s="103"/>
      <c r="L10539" s="103"/>
      <c r="M10539" s="103"/>
    </row>
  </sheetData>
  <mergeCells count="128"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</mergeCells>
  <printOptions gridLines="1"/>
  <pageMargins left="0.31496062992125984" right="0.31496062992125984" top="0.35433070866141736" bottom="0.35433070866141736" header="0.11811023622047245" footer="0.11811023622047245"/>
  <pageSetup paperSize="9" scale="89" fitToHeight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H10" sqref="H10"/>
    </sheetView>
  </sheetViews>
  <sheetFormatPr defaultColWidth="9.140625"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popuniti'!C437</f>
        <v>3926489</v>
      </c>
      <c r="D3" s="47">
        <f>'PRIHODI-za popuniti'!D437</f>
        <v>433673</v>
      </c>
      <c r="E3" s="47">
        <f>'PRIHODI-za popuniti'!E437</f>
        <v>4360162</v>
      </c>
    </row>
    <row r="4" spans="1:8" ht="25.5" x14ac:dyDescent="0.2">
      <c r="A4" s="45">
        <v>7</v>
      </c>
      <c r="B4" s="46" t="s">
        <v>272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2">
      <c r="A5" s="48"/>
      <c r="B5" s="49" t="s">
        <v>273</v>
      </c>
      <c r="C5" s="50">
        <f>SUM(C3:C4)</f>
        <v>3926489</v>
      </c>
      <c r="D5" s="50">
        <f t="shared" ref="D5:E5" si="0">SUM(D3:D4)</f>
        <v>433673</v>
      </c>
      <c r="E5" s="50">
        <f t="shared" si="0"/>
        <v>4360162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popuniti'!K1263</f>
        <v>3885439</v>
      </c>
      <c r="D7" s="47">
        <f>'POSEBNI DIO-za popuniti'!L1263</f>
        <v>421173</v>
      </c>
      <c r="E7" s="47">
        <f>'POSEBNI DIO-za popuniti'!M1263</f>
        <v>4306612</v>
      </c>
    </row>
    <row r="8" spans="1:8" ht="25.5" x14ac:dyDescent="0.2">
      <c r="A8" s="45">
        <v>4</v>
      </c>
      <c r="B8" s="46" t="s">
        <v>275</v>
      </c>
      <c r="C8" s="47">
        <f>'POSEBNI DIO-za popuniti'!K1264</f>
        <v>45850</v>
      </c>
      <c r="D8" s="47">
        <f>'POSEBNI DIO-za popuniti'!L1264</f>
        <v>0</v>
      </c>
      <c r="E8" s="47">
        <f>'POSEBNI DIO-za popuniti'!M1264</f>
        <v>45850</v>
      </c>
    </row>
    <row r="9" spans="1:8" s="51" customFormat="1" x14ac:dyDescent="0.2">
      <c r="A9" s="48"/>
      <c r="B9" s="49" t="s">
        <v>276</v>
      </c>
      <c r="C9" s="50">
        <f>SUM(C7:C8)</f>
        <v>3931289</v>
      </c>
      <c r="D9" s="50">
        <f t="shared" ref="D9:E9" si="1">SUM(D7:D8)</f>
        <v>421173</v>
      </c>
      <c r="E9" s="50">
        <f t="shared" si="1"/>
        <v>4352462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popuniti'!K1265</f>
        <v>0</v>
      </c>
      <c r="D12" s="47">
        <f>'POSEBNI DIO-za popuniti'!L1265</f>
        <v>0</v>
      </c>
      <c r="E12" s="47">
        <f>'POSEBNI DIO-za popuniti'!M1265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450000000000003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popuniti'!C440</f>
        <v>5000</v>
      </c>
      <c r="D16" s="50">
        <f>'PRIHODI-za popuniti'!D440</f>
        <v>0</v>
      </c>
      <c r="E16" s="50">
        <f>'PRIHODI-za popuniti'!E440</f>
        <v>5000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200</v>
      </c>
      <c r="D17" s="56">
        <f t="shared" ref="D17:E17" si="3">D3+D4+D11+D16-D7-D8-D12</f>
        <v>12500</v>
      </c>
      <c r="E17" s="56">
        <f t="shared" si="3"/>
        <v>12700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Mihaela</cp:lastModifiedBy>
  <cp:lastPrinted>2022-04-22T08:27:08Z</cp:lastPrinted>
  <dcterms:created xsi:type="dcterms:W3CDTF">2020-10-13T07:17:24Z</dcterms:created>
  <dcterms:modified xsi:type="dcterms:W3CDTF">2022-06-08T11:26:36Z</dcterms:modified>
</cp:coreProperties>
</file>